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730" yWindow="165" windowWidth="13095" windowHeight="7320" activeTab="0"/>
  </bookViews>
  <sheets>
    <sheet name="отчёт 9 месяцев 2020 год" sheetId="1" r:id="rId1"/>
  </sheets>
  <definedNames>
    <definedName name="_xlnm.Print_Titles" localSheetId="0">'отчёт 9 месяцев 2020 год'!$9:$12</definedName>
    <definedName name="_xlnm.Print_Area" localSheetId="0">'отчёт 9 месяцев 2020 год'!$A$1:$F$219</definedName>
  </definedNames>
  <calcPr fullCalcOnLoad="1"/>
</workbook>
</file>

<file path=xl/sharedStrings.xml><?xml version="1.0" encoding="utf-8"?>
<sst xmlns="http://schemas.openxmlformats.org/spreadsheetml/2006/main" count="572" uniqueCount="282">
  <si>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</si>
  <si>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</si>
  <si>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</si>
  <si>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</si>
  <si>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</si>
  <si>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</si>
  <si>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</si>
  <si>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</si>
  <si>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</si>
  <si>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</si>
  <si>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</si>
  <si>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</si>
  <si>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</si>
  <si>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</si>
  <si>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</si>
  <si>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</si>
  <si>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</si>
  <si>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</si>
  <si>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</si>
  <si>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</si>
  <si>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</si>
  <si>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</si>
  <si>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</si>
  <si>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</si>
  <si>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</si>
  <si>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</si>
  <si>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141</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</si>
  <si>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</si>
  <si>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</si>
  <si>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</si>
  <si>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</si>
  <si>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</si>
  <si>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</si>
  <si>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</si>
  <si>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</si>
  <si>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188</t>
  </si>
  <si>
    <t>192</t>
  </si>
  <si>
    <t>322</t>
  </si>
  <si>
    <t>731</t>
  </si>
  <si>
    <t>10500000000000000</t>
  </si>
  <si>
    <t>10800000000000000</t>
  </si>
  <si>
    <t>11600000000000000</t>
  </si>
  <si>
    <t>097</t>
  </si>
  <si>
    <t>098</t>
  </si>
  <si>
    <t>Управление Росприроднадзора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</si>
  <si>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</si>
  <si>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</si>
  <si>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</si>
  <si>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</si>
  <si>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</si>
  <si>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321</t>
  </si>
  <si>
    <t xml:space="preserve">  Денежные взыскания (штрафы) за нарушение земельного законодательства</t>
  </si>
  <si>
    <t xml:space="preserve">  Невыясненные поступления, зачисляемые в бюджеты муниципальных районов</t>
  </si>
  <si>
    <t xml:space="preserve"> Прочие безвозмездные поступления от других бюджетов бюджетной системы  </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</si>
  <si>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</si>
  <si>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</si>
  <si>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</si>
  <si>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</si>
  <si>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Управление Росреестра по Архангельской области и Ненецкому автономному округу</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</si>
  <si>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</si>
  <si>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</si>
  <si>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</si>
  <si>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</si>
  <si>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</si>
  <si>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</si>
  <si>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</si>
  <si>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</si>
  <si>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</si>
  <si>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</si>
  <si>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</si>
  <si>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</si>
  <si>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</si>
  <si>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163503005 0000 140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</si>
  <si>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</si>
  <si>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</si>
  <si>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</si>
  <si>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</si>
  <si>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</si>
  <si>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</si>
  <si>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</si>
  <si>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</si>
  <si>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</si>
  <si>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</si>
  <si>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</si>
  <si>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</si>
  <si>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</si>
  <si>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</si>
  <si>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</si>
  <si>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</si>
  <si>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</si>
  <si>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</si>
  <si>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</si>
  <si>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</si>
  <si>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</si>
  <si>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</si>
  <si>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</si>
  <si>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1164300001 0000 140</t>
  </si>
  <si>
    <t>1169005005 0000 140</t>
  </si>
  <si>
    <t>1170105005 0000 180</t>
  </si>
  <si>
    <t>2020302205 0000 151</t>
  </si>
  <si>
    <t>2020902405 0000 151</t>
  </si>
  <si>
    <t>2020900000 0000 151</t>
  </si>
  <si>
    <t>1110503505 0000 120</t>
  </si>
  <si>
    <t xml:space="preserve"> 1050201002 0000 110</t>
  </si>
  <si>
    <t xml:space="preserve"> 1050202002 0000 110</t>
  </si>
  <si>
    <t>1080301001 0000 110</t>
  </si>
  <si>
    <t>1160600001 0000 140</t>
  </si>
  <si>
    <t>1162506001 0000 140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</si>
  <si>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</si>
  <si>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</si>
  <si>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</si>
  <si>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</si>
  <si>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</si>
  <si>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</si>
  <si>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</si>
  <si>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</si>
  <si>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</si>
  <si>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</si>
  <si>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</si>
  <si>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</si>
  <si>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Отдел по управлению муниципальным имуществом администрации МО "Плесецкий район"</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</si>
  <si>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</si>
  <si>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</si>
  <si>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</si>
  <si>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</si>
  <si>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</si>
  <si>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Прочие неналоговые доходы бюджетов муниципальных районов</t>
  </si>
  <si>
    <t>1170505005 0000 180</t>
  </si>
  <si>
    <t>Субсидии бюджетам муниципальных районов на обеспечение жильем молодых семей</t>
  </si>
  <si>
    <t>2020200805 0000 151</t>
  </si>
  <si>
    <t>1110501310 0000 120</t>
  </si>
  <si>
    <t>1010200001 0000 110</t>
  </si>
  <si>
    <t>МО "Плесецкий муниципальный район"</t>
  </si>
  <si>
    <t>По форме приложения № 2</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</si>
  <si>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</si>
  <si>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</si>
  <si>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</si>
  <si>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</si>
  <si>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</si>
  <si>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</si>
  <si>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</si>
  <si>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</si>
  <si>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</si>
  <si>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</si>
  <si>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</si>
  <si>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</si>
  <si>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</si>
  <si>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</si>
  <si>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</si>
  <si>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</si>
  <si>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 xml:space="preserve"> 1 08 07142 01 1000 110</t>
  </si>
  <si>
    <t xml:space="preserve">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
</t>
  </si>
  <si>
    <t>10302230010000100</t>
  </si>
  <si>
    <t>10302240010000110</t>
  </si>
  <si>
    <t>10302250010000110</t>
  </si>
  <si>
    <t>10302260010000110</t>
  </si>
  <si>
    <t>Федеральное казначейство</t>
  </si>
  <si>
    <t>2023002905 0000 151</t>
  </si>
  <si>
    <t>2023999905 0000 151</t>
  </si>
  <si>
    <t>2022400000 0000 151</t>
  </si>
  <si>
    <t>20249999050000151</t>
  </si>
  <si>
    <t>Прочие межбюджетные трансферты, передаваемые бюджетам муниципальных районов</t>
  </si>
  <si>
    <t xml:space="preserve">  Прочие безвозмездные поступления в бюджеты муниципальных районов </t>
  </si>
  <si>
    <t>Иные межбюджетные трансферты</t>
  </si>
  <si>
    <t>1130299505 0000 140</t>
  </si>
  <si>
    <t>Прочие доходы от компенсации затрат бюджетов муниципальных районов</t>
  </si>
  <si>
    <t>1164300001 6000 140</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</si>
  <si>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</si>
  <si>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</si>
  <si>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</si>
  <si>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</si>
  <si>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</si>
  <si>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</si>
  <si>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</si>
  <si>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</si>
  <si>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</si>
  <si>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</si>
  <si>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</si>
  <si>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</si>
  <si>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</si>
  <si>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1164600005 0000 140</t>
  </si>
  <si>
    <t xml:space="preserve">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
</t>
  </si>
  <si>
    <t xml:space="preserve"> 11690050050000140</t>
  </si>
  <si>
    <t xml:space="preserve">Государственная пошлина за выдачу разрешения на установку рекламной конструкции
</t>
  </si>
  <si>
    <t>1010205001 0000 110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</si>
  <si>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</si>
  <si>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320</t>
  </si>
  <si>
    <t>УФСИН по Архангельской области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</si>
  <si>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t>
  </si>
  <si>
    <t>1162800001 7000 140</t>
  </si>
  <si>
    <t>Единая субвенция бюджетам муниципальных районов</t>
  </si>
  <si>
    <t>078</t>
  </si>
  <si>
    <t>Управление образования администрации МО "Плесецкий район"</t>
  </si>
  <si>
    <t xml:space="preserve">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</si>
  <si>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2023002905 0000 150</t>
  </si>
  <si>
    <t>099</t>
  </si>
  <si>
    <t>Отдел опеки и попечительства администрации МО "Плесецкий район"</t>
  </si>
  <si>
    <t>328</t>
  </si>
  <si>
    <t>Собрание депутатов МО "Плесецкий муниципальный район"</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</si>
  <si>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</si>
  <si>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2024001400 0000 150</t>
  </si>
  <si>
    <t>"О бюджете муниципального района на 2020 год и на плановый период 2021 и 2022 годов"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</si>
  <si>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</si>
  <si>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1161012301 0000 140</t>
  </si>
  <si>
    <t xml:space="preserve">   1161105001 0000 140
</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</si>
  <si>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t>
  </si>
  <si>
    <t>083</t>
  </si>
  <si>
    <t>11607090050000 140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</si>
  <si>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</si>
  <si>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1110904505 0000 120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</si>
  <si>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</si>
  <si>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1161012901 0000 140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</si>
  <si>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</si>
  <si>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301</t>
  </si>
  <si>
    <t>Администрация губернатора архангельской области и правительства архангельской области</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</si>
  <si>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Неуказанный код дохода"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</si>
  <si>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</si>
  <si>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1160106301 0000 140</t>
  </si>
  <si>
    <t xml:space="preserve"> 1160105301 0000 140</t>
  </si>
  <si>
    <t>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</si>
  <si>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</si>
  <si>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Агентство по организационному обеспечению деятельности мировых судей Архангельской области
</t>
  </si>
  <si>
    <t>435</t>
  </si>
  <si>
    <t>1160105301 0000 140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</si>
  <si>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t>
  </si>
  <si>
    <t xml:space="preserve">1160106301 0000 140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</si>
  <si>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</si>
  <si>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1160107301 0000 140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</si>
  <si>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</si>
  <si>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1160113301 0000 140</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</si>
  <si>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</si>
  <si>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</si>
  <si>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1160115301 0000 140</t>
  </si>
  <si>
    <t>1160119301 0000 140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</si>
  <si>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</si>
  <si>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</si>
  <si>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2021000000 0000 150</t>
  </si>
  <si>
    <t>2021500105 0000 150</t>
  </si>
  <si>
    <t>2023002405 0000 150</t>
  </si>
  <si>
    <t>2023511805 0000 150</t>
  </si>
  <si>
    <t>2023999805 0000 150</t>
  </si>
  <si>
    <t>2023000000 0000 150</t>
  </si>
  <si>
    <t>2022400000 0000 150</t>
  </si>
  <si>
    <t>20249999050000150</t>
  </si>
  <si>
    <t>2022000000 0000 150</t>
  </si>
  <si>
    <t>2023999905 0000 150</t>
  </si>
  <si>
    <t>2022999905 0000 150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</si>
  <si>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</si>
  <si>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2180000005 0000 150</t>
  </si>
  <si>
    <t>2190000005 0000 150</t>
  </si>
  <si>
    <t>20249999050000 150</t>
  </si>
  <si>
    <t xml:space="preserve"> 1080715001 0000 110</t>
  </si>
  <si>
    <t>1160112301 0000 140</t>
  </si>
  <si>
    <t>1160114301 0000 140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</si>
  <si>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</si>
  <si>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</si>
  <si>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2022509705 0000 150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</si>
  <si>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</si>
  <si>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2022546705 0000 150</t>
  </si>
  <si>
    <t>2022021605 0000 150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</si>
  <si>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</si>
  <si>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2022549705 0000 150</t>
  </si>
  <si>
    <t>Субсидии бюджетам муниципальных районов на реализацию мероприятий по обеспечению жильем молодых семей</t>
  </si>
  <si>
    <t>2022555505 0000 150</t>
  </si>
  <si>
    <t>Субсидии бюджетам муниципальных районов на реализацию программ формирования современной городской среды</t>
  </si>
  <si>
    <t>2023512005 0000 150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</si>
  <si>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</si>
  <si>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2022029900 0000 150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</si>
  <si>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</si>
  <si>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</si>
  <si>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</si>
  <si>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Субсидия бюджетам муниципальных районов на поддержку отрасли культуры</t>
  </si>
  <si>
    <t>2022551900 0000 150</t>
  </si>
  <si>
    <t>2023508205 0000 150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</si>
  <si>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</si>
  <si>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</si>
  <si>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</si>
  <si>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за 9 месяцев 2020 года по  администраторам поступлений и кодам классификации доходов бюджетов</t>
  </si>
  <si>
    <t>1160133301 0000 140</t>
  </si>
  <si>
    <t>1160108301 0028 140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</si>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</sst>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 numFmtId="210" formatCode="_-* #,##0.0\ _₽_-;\-* #,##0.0\ _₽_-;_-* &quot;-&quot;?\ _₽_-;_-@_-"/>
  </numFmts>
  <fonts count="46">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Arial"/>
      <family val="2"/>
    </font>
    <font>
      <sz val="9"/>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thin"/>
      <right style="thin"/>
      <top style="thin"/>
      <bottom style="thin"/>
    </border>
    <border>
      <left style="thin"/>
      <right>
        <color indexed="63"/>
      </right>
      <top style="hair"/>
      <bottom style="hair"/>
    </border>
    <border>
      <left style="thin"/>
      <right style="thin"/>
      <top>
        <color indexed="63"/>
      </top>
      <bottom style="hair"/>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color indexed="63"/>
      </right>
      <top style="hair"/>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24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Fill="1" applyAlignment="1">
      <alignment/>
    </xf>
    <xf numFmtId="187" fontId="2" fillId="0" borderId="0" xfId="60" applyFont="1" applyFill="1" applyAlignment="1">
      <alignment/>
    </xf>
    <xf numFmtId="187" fontId="1" fillId="0" borderId="0" xfId="60" applyFont="1" applyFill="1" applyAlignment="1">
      <alignment/>
    </xf>
    <xf numFmtId="0" fontId="2" fillId="0" borderId="0" xfId="0" applyFont="1" applyAlignment="1">
      <alignment vertical="center"/>
    </xf>
    <xf numFmtId="0" fontId="2" fillId="0" borderId="0" xfId="0" applyFont="1" applyFill="1" applyAlignment="1">
      <alignment vertical="center"/>
    </xf>
    <xf numFmtId="4" fontId="2" fillId="0" borderId="0" xfId="0" applyNumberFormat="1" applyFont="1" applyFill="1" applyAlignment="1">
      <alignment/>
    </xf>
    <xf numFmtId="0" fontId="2" fillId="0" borderId="0" xfId="0" applyFont="1" applyFill="1" applyAlignment="1">
      <alignment/>
    </xf>
    <xf numFmtId="187" fontId="4" fillId="0" borderId="0" xfId="60" applyFont="1" applyAlignment="1">
      <alignment/>
    </xf>
    <xf numFmtId="187" fontId="3" fillId="0" borderId="0" xfId="60" applyFont="1" applyAlignment="1">
      <alignment/>
    </xf>
    <xf numFmtId="4" fontId="2" fillId="0" borderId="0" xfId="0" applyNumberFormat="1" applyFont="1" applyAlignment="1">
      <alignment vertical="center"/>
    </xf>
    <xf numFmtId="4" fontId="1" fillId="0" borderId="0" xfId="0" applyNumberFormat="1" applyFont="1" applyAlignment="1">
      <alignment vertical="center"/>
    </xf>
    <xf numFmtId="0" fontId="0" fillId="0" borderId="0" xfId="0" applyAlignment="1">
      <alignment/>
    </xf>
    <xf numFmtId="192" fontId="2" fillId="0" borderId="0" xfId="60" applyNumberFormat="1" applyFont="1" applyFill="1" applyAlignment="1">
      <alignment horizontal="center" vertical="center"/>
    </xf>
    <xf numFmtId="193" fontId="1" fillId="0" borderId="0" xfId="60" applyNumberFormat="1" applyFont="1" applyFill="1" applyAlignment="1">
      <alignment/>
    </xf>
    <xf numFmtId="197"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vertical="center"/>
    </xf>
    <xf numFmtId="0" fontId="45" fillId="0" borderId="0" xfId="0" applyFont="1" applyFill="1" applyAlignment="1">
      <alignment horizontal="right"/>
    </xf>
    <xf numFmtId="192" fontId="2" fillId="0" borderId="10" xfId="60" applyNumberFormat="1" applyFont="1" applyFill="1" applyBorder="1" applyAlignment="1">
      <alignment horizontal="center" vertical="center"/>
    </xf>
    <xf numFmtId="49" fontId="6" fillId="0" borderId="10" xfId="0" applyNumberFormat="1" applyFont="1" applyFill="1" applyBorder="1" applyAlignment="1">
      <alignment horizontal="center" vertical="top"/>
    </xf>
    <xf numFmtId="192" fontId="2" fillId="0" borderId="11" xfId="6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2" fillId="0" borderId="12" xfId="0" applyFont="1" applyFill="1" applyBorder="1" applyAlignment="1">
      <alignment horizontal="justify" vertical="top" wrapText="1"/>
    </xf>
    <xf numFmtId="49"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192" fontId="1" fillId="0" borderId="0" xfId="60" applyNumberFormat="1" applyFont="1" applyFill="1" applyBorder="1" applyAlignment="1">
      <alignment horizontal="center" vertical="center"/>
    </xf>
    <xf numFmtId="190" fontId="2" fillId="0" borderId="0" xfId="0" applyNumberFormat="1" applyFont="1" applyFill="1" applyBorder="1" applyAlignment="1">
      <alignment/>
    </xf>
    <xf numFmtId="49" fontId="2" fillId="0" borderId="0" xfId="0" applyNumberFormat="1" applyFont="1" applyFill="1" applyAlignment="1">
      <alignment horizontal="center"/>
    </xf>
    <xf numFmtId="49" fontId="2" fillId="0" borderId="0" xfId="0" applyNumberFormat="1" applyFont="1" applyFill="1" applyAlignment="1">
      <alignment/>
    </xf>
    <xf numFmtId="49" fontId="6" fillId="0" borderId="10" xfId="0" applyNumberFormat="1" applyFont="1" applyFill="1" applyBorder="1" applyAlignment="1">
      <alignment horizontal="center" vertical="top" shrinkToFit="1"/>
    </xf>
    <xf numFmtId="0" fontId="5" fillId="0" borderId="11" xfId="53" applyNumberFormat="1" applyFont="1" applyFill="1" applyBorder="1" applyAlignment="1" applyProtection="1">
      <alignment wrapText="1"/>
      <protection hidden="1"/>
    </xf>
    <xf numFmtId="0" fontId="2" fillId="0" borderId="0" xfId="0" applyFont="1" applyFill="1" applyAlignment="1">
      <alignment horizontal="center"/>
    </xf>
    <xf numFmtId="187" fontId="2" fillId="0" borderId="0" xfId="60" applyNumberFormat="1" applyFont="1" applyFill="1" applyAlignment="1">
      <alignment horizontal="center" vertical="center"/>
    </xf>
    <xf numFmtId="4" fontId="2" fillId="0" borderId="0" xfId="0" applyNumberFormat="1" applyFont="1" applyFill="1" applyAlignment="1">
      <alignment vertical="center"/>
    </xf>
    <xf numFmtId="49" fontId="6" fillId="33" borderId="11" xfId="0" applyNumberFormat="1" applyFont="1" applyFill="1" applyBorder="1" applyAlignment="1">
      <alignment horizontal="center" vertical="top"/>
    </xf>
    <xf numFmtId="49"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shrinkToFit="1"/>
    </xf>
    <xf numFmtId="0" fontId="1" fillId="33" borderId="11" xfId="0" applyFont="1" applyFill="1" applyBorder="1" applyAlignment="1">
      <alignment horizontal="left" vertical="top" wrapText="1"/>
    </xf>
    <xf numFmtId="49" fontId="2" fillId="33" borderId="11" xfId="0" applyNumberFormat="1" applyFont="1" applyFill="1" applyBorder="1" applyAlignment="1">
      <alignment horizontal="center" vertical="center"/>
    </xf>
    <xf numFmtId="49" fontId="6" fillId="33" borderId="11" xfId="0" applyNumberFormat="1" applyFont="1" applyFill="1" applyBorder="1" applyAlignment="1">
      <alignment horizontal="center" vertical="top" shrinkToFit="1"/>
    </xf>
    <xf numFmtId="0" fontId="2" fillId="33" borderId="11" xfId="0" applyFont="1" applyFill="1" applyBorder="1" applyAlignment="1">
      <alignment horizontal="left" vertical="top" wrapText="1"/>
    </xf>
    <xf numFmtId="49" fontId="6" fillId="33" borderId="11" xfId="0" applyNumberFormat="1" applyFont="1" applyFill="1" applyBorder="1" applyAlignment="1">
      <alignment horizontal="center" vertical="center" shrinkToFit="1"/>
    </xf>
    <xf numFmtId="0" fontId="2" fillId="33" borderId="11" xfId="0" applyFont="1" applyFill="1" applyBorder="1" applyAlignment="1">
      <alignment horizontal="justify" vertical="top" wrapText="1"/>
    </xf>
    <xf numFmtId="192" fontId="1" fillId="33" borderId="11" xfId="60" applyNumberFormat="1" applyFont="1" applyFill="1" applyBorder="1" applyAlignment="1">
      <alignment horizontal="center" vertical="center" shrinkToFit="1"/>
    </xf>
    <xf numFmtId="192" fontId="2" fillId="33" borderId="11" xfId="6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49" fontId="1" fillId="34" borderId="11" xfId="0" applyNumberFormat="1" applyFont="1" applyFill="1" applyBorder="1" applyAlignment="1">
      <alignment horizontal="center" vertical="top"/>
    </xf>
    <xf numFmtId="49" fontId="1" fillId="34" borderId="11" xfId="0" applyNumberFormat="1" applyFont="1" applyFill="1" applyBorder="1" applyAlignment="1">
      <alignment horizontal="center" vertical="top" shrinkToFit="1"/>
    </xf>
    <xf numFmtId="0" fontId="1" fillId="34" borderId="11" xfId="0" applyFont="1" applyFill="1" applyBorder="1" applyAlignment="1">
      <alignment horizontal="left" vertical="top" wrapText="1"/>
    </xf>
    <xf numFmtId="192" fontId="1" fillId="34" borderId="11" xfId="60" applyNumberFormat="1" applyFont="1" applyFill="1" applyBorder="1" applyAlignment="1">
      <alignment horizontal="center" vertical="center" shrinkToFit="1"/>
    </xf>
    <xf numFmtId="49" fontId="6" fillId="34" borderId="11"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shrinkToFit="1"/>
    </xf>
    <xf numFmtId="0" fontId="2" fillId="34" borderId="11" xfId="0" applyFont="1" applyFill="1" applyBorder="1" applyAlignment="1">
      <alignment horizontal="left" vertical="top" wrapText="1"/>
    </xf>
    <xf numFmtId="192" fontId="2" fillId="34" borderId="11" xfId="60" applyNumberFormat="1" applyFont="1" applyFill="1" applyBorder="1" applyAlignment="1">
      <alignment horizontal="center" vertical="center" shrinkToFit="1"/>
    </xf>
    <xf numFmtId="49" fontId="2" fillId="34" borderId="11" xfId="0" applyNumberFormat="1" applyFont="1" applyFill="1" applyBorder="1" applyAlignment="1">
      <alignment horizontal="center" vertical="center"/>
    </xf>
    <xf numFmtId="49" fontId="6" fillId="34" borderId="11" xfId="0" applyNumberFormat="1" applyFont="1" applyFill="1" applyBorder="1" applyAlignment="1">
      <alignment horizontal="center" vertical="top" shrinkToFit="1"/>
    </xf>
    <xf numFmtId="0" fontId="5" fillId="34" borderId="11" xfId="53" applyNumberFormat="1" applyFont="1" applyFill="1" applyBorder="1" applyAlignment="1" applyProtection="1">
      <alignment wrapText="1"/>
      <protection hidden="1"/>
    </xf>
    <xf numFmtId="192" fontId="2" fillId="34" borderId="11" xfId="6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shrinkToFit="1"/>
    </xf>
    <xf numFmtId="49" fontId="6" fillId="34" borderId="11" xfId="0" applyNumberFormat="1" applyFont="1" applyFill="1" applyBorder="1" applyAlignment="1">
      <alignment horizontal="center" vertical="top"/>
    </xf>
    <xf numFmtId="49" fontId="7" fillId="34" borderId="11" xfId="0" applyNumberFormat="1" applyFont="1" applyFill="1" applyBorder="1" applyAlignment="1" quotePrefix="1">
      <alignment horizontal="center" vertical="top" shrinkToFit="1"/>
    </xf>
    <xf numFmtId="3" fontId="6" fillId="34" borderId="11" xfId="53" applyNumberFormat="1" applyFont="1" applyFill="1" applyBorder="1" applyAlignment="1" applyProtection="1" quotePrefix="1">
      <alignment horizontal="center" vertical="center" wrapText="1"/>
      <protection hidden="1"/>
    </xf>
    <xf numFmtId="49" fontId="6" fillId="34" borderId="13" xfId="0" applyNumberFormat="1" applyFont="1" applyFill="1" applyBorder="1" applyAlignment="1">
      <alignment horizontal="center" vertical="top"/>
    </xf>
    <xf numFmtId="49" fontId="6" fillId="34" borderId="14" xfId="0" applyNumberFormat="1" applyFont="1" applyFill="1" applyBorder="1" applyAlignment="1">
      <alignment horizontal="center" vertical="top" shrinkToFit="1"/>
    </xf>
    <xf numFmtId="0" fontId="2" fillId="34" borderId="14" xfId="0" applyFont="1" applyFill="1" applyBorder="1" applyAlignment="1">
      <alignment horizontal="left" vertical="top" wrapText="1"/>
    </xf>
    <xf numFmtId="49" fontId="6" fillId="34" borderId="11" xfId="0" applyNumberFormat="1" applyFont="1" applyFill="1" applyBorder="1" applyAlignment="1" quotePrefix="1">
      <alignment horizontal="center" vertical="center" shrinkToFit="1"/>
    </xf>
    <xf numFmtId="0" fontId="2" fillId="34" borderId="11" xfId="0" applyFont="1" applyFill="1" applyBorder="1" applyAlignment="1">
      <alignment horizontal="justify" vertical="top" wrapText="1"/>
    </xf>
    <xf numFmtId="192" fontId="2" fillId="34" borderId="15" xfId="60" applyNumberFormat="1" applyFont="1" applyFill="1" applyBorder="1" applyAlignment="1">
      <alignment horizontal="center" vertical="center"/>
    </xf>
    <xf numFmtId="0" fontId="3" fillId="34" borderId="11" xfId="0" applyFont="1" applyFill="1" applyBorder="1" applyAlignment="1">
      <alignment horizontal="justify" vertical="top" wrapText="1"/>
    </xf>
    <xf numFmtId="192" fontId="1" fillId="34" borderId="11" xfId="60" applyNumberFormat="1" applyFont="1" applyFill="1" applyBorder="1" applyAlignment="1">
      <alignment horizontal="center" vertical="center"/>
    </xf>
    <xf numFmtId="192" fontId="1" fillId="34" borderId="11" xfId="60" applyNumberFormat="1" applyFont="1" applyFill="1" applyBorder="1" applyAlignment="1">
      <alignment horizontal="right" vertical="center"/>
    </xf>
    <xf numFmtId="49" fontId="2" fillId="34" borderId="11" xfId="0" applyNumberFormat="1" applyFont="1" applyFill="1" applyBorder="1" applyAlignment="1">
      <alignment horizontal="center" vertical="top" shrinkToFit="1"/>
    </xf>
    <xf numFmtId="0" fontId="2" fillId="34" borderId="11" xfId="0" applyFont="1" applyFill="1" applyBorder="1" applyAlignment="1">
      <alignment horizontal="justify" vertical="center" wrapText="1"/>
    </xf>
    <xf numFmtId="49" fontId="1" fillId="34" borderId="16" xfId="0" applyNumberFormat="1" applyFont="1" applyFill="1" applyBorder="1" applyAlignment="1">
      <alignment horizontal="center" vertical="top"/>
    </xf>
    <xf numFmtId="49" fontId="2" fillId="34" borderId="16" xfId="0" applyNumberFormat="1" applyFont="1" applyFill="1" applyBorder="1" applyAlignment="1">
      <alignment horizontal="center" vertical="top" shrinkToFit="1"/>
    </xf>
    <xf numFmtId="0" fontId="2" fillId="34" borderId="17" xfId="0" applyFont="1" applyFill="1" applyBorder="1" applyAlignment="1">
      <alignment horizontal="justify" vertical="center" wrapText="1"/>
    </xf>
    <xf numFmtId="192" fontId="1" fillId="34" borderId="16" xfId="60" applyNumberFormat="1" applyFont="1" applyFill="1" applyBorder="1" applyAlignment="1">
      <alignment horizontal="center" vertical="center" shrinkToFit="1"/>
    </xf>
    <xf numFmtId="0" fontId="7" fillId="34" borderId="15" xfId="0" applyNumberFormat="1" applyFont="1" applyFill="1" applyBorder="1" applyAlignment="1">
      <alignment horizontal="center"/>
    </xf>
    <xf numFmtId="0" fontId="2" fillId="34" borderId="15" xfId="0" applyFont="1" applyFill="1" applyBorder="1" applyAlignment="1">
      <alignment horizontal="center" vertical="center"/>
    </xf>
    <xf numFmtId="187" fontId="2" fillId="34" borderId="0" xfId="60" applyFont="1" applyFill="1" applyAlignment="1">
      <alignment/>
    </xf>
    <xf numFmtId="187" fontId="1" fillId="34" borderId="0" xfId="60" applyFont="1" applyFill="1" applyAlignment="1">
      <alignment/>
    </xf>
    <xf numFmtId="0" fontId="2" fillId="34" borderId="0" xfId="0" applyFont="1" applyFill="1" applyAlignment="1">
      <alignment/>
    </xf>
    <xf numFmtId="187" fontId="4" fillId="34" borderId="0" xfId="60" applyFont="1" applyFill="1" applyAlignment="1">
      <alignment/>
    </xf>
    <xf numFmtId="0" fontId="7" fillId="34" borderId="18" xfId="0" applyFont="1" applyFill="1" applyBorder="1" applyAlignment="1">
      <alignment horizontal="center"/>
    </xf>
    <xf numFmtId="0" fontId="2" fillId="34" borderId="18" xfId="0" applyFont="1" applyFill="1" applyBorder="1" applyAlignment="1">
      <alignment horizontal="center" vertical="center"/>
    </xf>
    <xf numFmtId="0" fontId="7" fillId="34" borderId="14" xfId="0" applyFont="1" applyFill="1" applyBorder="1" applyAlignment="1">
      <alignment horizont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xf>
    <xf numFmtId="0" fontId="2" fillId="34" borderId="11" xfId="0" applyNumberFormat="1" applyFont="1" applyFill="1" applyBorder="1" applyAlignment="1">
      <alignment horizontal="center" vertical="center"/>
    </xf>
    <xf numFmtId="0" fontId="2" fillId="34" borderId="19" xfId="0" applyFont="1" applyFill="1" applyBorder="1" applyAlignment="1">
      <alignment horizontal="center" vertical="center"/>
    </xf>
    <xf numFmtId="0" fontId="2" fillId="34" borderId="11" xfId="0" applyFont="1" applyFill="1" applyBorder="1" applyAlignment="1">
      <alignment horizontal="center" vertical="center"/>
    </xf>
    <xf numFmtId="49" fontId="1" fillId="34" borderId="11" xfId="0" applyNumberFormat="1" applyFont="1" applyFill="1" applyBorder="1" applyAlignment="1">
      <alignment horizontal="center"/>
    </xf>
    <xf numFmtId="197" fontId="2" fillId="34" borderId="0" xfId="0" applyNumberFormat="1" applyFont="1" applyFill="1" applyAlignment="1">
      <alignment/>
    </xf>
    <xf numFmtId="210" fontId="2" fillId="34" borderId="0" xfId="0" applyNumberFormat="1" applyFont="1" applyFill="1" applyAlignment="1">
      <alignment/>
    </xf>
    <xf numFmtId="49" fontId="1" fillId="34" borderId="13" xfId="0" applyNumberFormat="1" applyFont="1" applyFill="1" applyBorder="1" applyAlignment="1">
      <alignment horizontal="center" vertical="center"/>
    </xf>
    <xf numFmtId="49" fontId="2" fillId="34" borderId="13" xfId="0" applyNumberFormat="1" applyFont="1" applyFill="1" applyBorder="1" applyAlignment="1">
      <alignment horizontal="center" vertical="center"/>
    </xf>
    <xf numFmtId="0" fontId="2" fillId="34" borderId="20" xfId="0" applyFont="1" applyFill="1" applyBorder="1" applyAlignment="1">
      <alignment horizontal="left" vertical="center"/>
    </xf>
    <xf numFmtId="192" fontId="2" fillId="34" borderId="13" xfId="60" applyNumberFormat="1" applyFont="1" applyFill="1" applyBorder="1" applyAlignment="1">
      <alignment horizontal="center" vertical="center"/>
    </xf>
    <xf numFmtId="192" fontId="2" fillId="34" borderId="0" xfId="60" applyNumberFormat="1" applyFont="1" applyFill="1" applyAlignment="1">
      <alignment horizontal="center" vertical="center"/>
    </xf>
    <xf numFmtId="193" fontId="1" fillId="34" borderId="0" xfId="60" applyNumberFormat="1" applyFont="1" applyFill="1" applyAlignment="1">
      <alignment horizontal="center" vertical="center"/>
    </xf>
    <xf numFmtId="192" fontId="2" fillId="34" borderId="0" xfId="0" applyNumberFormat="1" applyFont="1" applyFill="1" applyAlignment="1">
      <alignment horizontal="center" vertical="center"/>
    </xf>
    <xf numFmtId="187" fontId="4" fillId="34" borderId="0" xfId="60" applyFont="1" applyFill="1" applyAlignment="1">
      <alignment horizontal="center" vertical="center"/>
    </xf>
    <xf numFmtId="171" fontId="2" fillId="34" borderId="0" xfId="0" applyNumberFormat="1" applyFont="1" applyFill="1" applyAlignment="1">
      <alignment horizontal="center" vertical="center"/>
    </xf>
    <xf numFmtId="0" fontId="2" fillId="34" borderId="0" xfId="0" applyFont="1" applyFill="1" applyAlignment="1">
      <alignment horizontal="center" vertical="center"/>
    </xf>
    <xf numFmtId="197" fontId="2" fillId="34" borderId="0" xfId="0" applyNumberFormat="1" applyFont="1" applyFill="1" applyAlignment="1">
      <alignment horizontal="center" vertical="center"/>
    </xf>
    <xf numFmtId="49" fontId="2" fillId="34" borderId="10" xfId="0" applyNumberFormat="1" applyFont="1" applyFill="1" applyBorder="1" applyAlignment="1">
      <alignment horizontal="center" vertical="center"/>
    </xf>
    <xf numFmtId="49" fontId="2" fillId="34" borderId="10" xfId="0" applyNumberFormat="1" applyFont="1" applyFill="1" applyBorder="1" applyAlignment="1">
      <alignment horizontal="center" vertical="center" shrinkToFit="1"/>
    </xf>
    <xf numFmtId="0" fontId="6" fillId="34" borderId="12" xfId="0" applyFont="1" applyFill="1" applyBorder="1" applyAlignment="1">
      <alignment horizontal="justify" vertical="top" wrapText="1"/>
    </xf>
    <xf numFmtId="192" fontId="2" fillId="34" borderId="10" xfId="60" applyNumberFormat="1" applyFont="1" applyFill="1" applyBorder="1" applyAlignment="1">
      <alignment horizontal="center" vertical="center"/>
    </xf>
    <xf numFmtId="187" fontId="2" fillId="34" borderId="0" xfId="60" applyFont="1" applyFill="1" applyAlignment="1">
      <alignment horizontal="center" vertical="center"/>
    </xf>
    <xf numFmtId="49" fontId="6" fillId="34" borderId="16" xfId="0" applyNumberFormat="1" applyFont="1" applyFill="1" applyBorder="1" applyAlignment="1">
      <alignment horizontal="center" vertical="center"/>
    </xf>
    <xf numFmtId="0" fontId="2" fillId="34" borderId="17" xfId="0" applyFont="1" applyFill="1" applyBorder="1" applyAlignment="1">
      <alignment horizontal="justify" vertical="top" wrapText="1"/>
    </xf>
    <xf numFmtId="192" fontId="2" fillId="34" borderId="16" xfId="60" applyNumberFormat="1" applyFont="1" applyFill="1" applyBorder="1" applyAlignment="1">
      <alignment horizontal="center" vertical="center"/>
    </xf>
    <xf numFmtId="188" fontId="2" fillId="34" borderId="0" xfId="0" applyNumberFormat="1" applyFont="1" applyFill="1" applyAlignment="1">
      <alignment horizontal="center" vertical="center"/>
    </xf>
    <xf numFmtId="193" fontId="1" fillId="34" borderId="0" xfId="60" applyNumberFormat="1" applyFont="1" applyFill="1" applyAlignment="1">
      <alignment/>
    </xf>
    <xf numFmtId="187" fontId="2" fillId="34" borderId="0" xfId="0" applyNumberFormat="1" applyFont="1" applyFill="1" applyAlignment="1">
      <alignment/>
    </xf>
    <xf numFmtId="49" fontId="6"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shrinkToFit="1"/>
    </xf>
    <xf numFmtId="192" fontId="2" fillId="34" borderId="0" xfId="0" applyNumberFormat="1" applyFont="1" applyFill="1" applyAlignment="1">
      <alignment horizontal="right" vertical="center"/>
    </xf>
    <xf numFmtId="192" fontId="4" fillId="34" borderId="0" xfId="60" applyNumberFormat="1" applyFont="1" applyFill="1" applyAlignment="1">
      <alignment horizontal="center" vertical="center"/>
    </xf>
    <xf numFmtId="187" fontId="2" fillId="34" borderId="0" xfId="0" applyNumberFormat="1" applyFont="1" applyFill="1" applyAlignment="1">
      <alignment horizontal="center" vertical="center"/>
    </xf>
    <xf numFmtId="187" fontId="2" fillId="34" borderId="0" xfId="0" applyNumberFormat="1" applyFont="1" applyFill="1" applyAlignment="1">
      <alignment horizontal="right"/>
    </xf>
    <xf numFmtId="0" fontId="1" fillId="34" borderId="0" xfId="0" applyFont="1" applyFill="1" applyAlignment="1">
      <alignment/>
    </xf>
    <xf numFmtId="197" fontId="1" fillId="34" borderId="0" xfId="0" applyNumberFormat="1" applyFont="1" applyFill="1" applyAlignment="1">
      <alignment/>
    </xf>
    <xf numFmtId="192" fontId="1" fillId="34" borderId="0" xfId="0" applyNumberFormat="1" applyFont="1" applyFill="1" applyAlignment="1">
      <alignment/>
    </xf>
    <xf numFmtId="49" fontId="1" fillId="34" borderId="13" xfId="0" applyNumberFormat="1" applyFont="1" applyFill="1" applyBorder="1" applyAlignment="1">
      <alignment horizontal="center"/>
    </xf>
    <xf numFmtId="49" fontId="2" fillId="34" borderId="13" xfId="0" applyNumberFormat="1" applyFont="1" applyFill="1" applyBorder="1" applyAlignment="1">
      <alignment horizontal="center" vertical="top"/>
    </xf>
    <xf numFmtId="0" fontId="2" fillId="34" borderId="20" xfId="0" applyFont="1" applyFill="1" applyBorder="1" applyAlignment="1">
      <alignment vertical="center"/>
    </xf>
    <xf numFmtId="192" fontId="2" fillId="34" borderId="18" xfId="60" applyNumberFormat="1" applyFont="1" applyFill="1" applyBorder="1" applyAlignment="1">
      <alignment horizontal="center" vertical="center"/>
    </xf>
    <xf numFmtId="188" fontId="2" fillId="34" borderId="0" xfId="0" applyNumberFormat="1" applyFont="1" applyFill="1" applyAlignment="1">
      <alignment horizontal="right"/>
    </xf>
    <xf numFmtId="192" fontId="2" fillId="34" borderId="21" xfId="60" applyNumberFormat="1" applyFont="1" applyFill="1" applyBorder="1" applyAlignment="1">
      <alignment horizontal="center" vertical="center"/>
    </xf>
    <xf numFmtId="192" fontId="2" fillId="34" borderId="0" xfId="0" applyNumberFormat="1" applyFont="1" applyFill="1" applyAlignment="1">
      <alignment/>
    </xf>
    <xf numFmtId="49" fontId="2" fillId="34" borderId="13" xfId="0" applyNumberFormat="1" applyFont="1" applyFill="1" applyBorder="1" applyAlignment="1">
      <alignment horizontal="center"/>
    </xf>
    <xf numFmtId="191" fontId="2" fillId="34" borderId="13" xfId="60" applyNumberFormat="1" applyFont="1" applyFill="1" applyBorder="1" applyAlignment="1">
      <alignment horizontal="right" vertical="center"/>
    </xf>
    <xf numFmtId="49" fontId="6" fillId="34" borderId="10" xfId="0" applyNumberFormat="1" applyFont="1" applyFill="1" applyBorder="1" applyAlignment="1">
      <alignment horizontal="center" vertical="top"/>
    </xf>
    <xf numFmtId="0" fontId="2" fillId="34" borderId="12" xfId="0" applyFont="1" applyFill="1" applyBorder="1" applyAlignment="1">
      <alignment horizontal="justify" vertical="top" wrapText="1"/>
    </xf>
    <xf numFmtId="187" fontId="1" fillId="34" borderId="0" xfId="60" applyFont="1" applyFill="1" applyAlignment="1">
      <alignment vertical="center"/>
    </xf>
    <xf numFmtId="193" fontId="1" fillId="34" borderId="0" xfId="60" applyNumberFormat="1" applyFont="1" applyFill="1" applyAlignment="1">
      <alignment vertical="center"/>
    </xf>
    <xf numFmtId="0" fontId="1" fillId="34" borderId="0" xfId="0" applyFont="1" applyFill="1" applyAlignment="1">
      <alignment vertical="center"/>
    </xf>
    <xf numFmtId="187" fontId="3" fillId="34" borderId="0" xfId="60" applyFont="1" applyFill="1" applyAlignment="1">
      <alignment vertical="center"/>
    </xf>
    <xf numFmtId="197" fontId="1" fillId="34" borderId="0" xfId="0" applyNumberFormat="1" applyFont="1" applyFill="1" applyAlignment="1">
      <alignment vertical="center"/>
    </xf>
    <xf numFmtId="0" fontId="2" fillId="34" borderId="20" xfId="0" applyFont="1" applyFill="1" applyBorder="1" applyAlignment="1">
      <alignment vertical="top"/>
    </xf>
    <xf numFmtId="187" fontId="3" fillId="34" borderId="0" xfId="60" applyFont="1" applyFill="1" applyAlignment="1">
      <alignment/>
    </xf>
    <xf numFmtId="187" fontId="2" fillId="34" borderId="0" xfId="60" applyFont="1" applyFill="1" applyAlignment="1">
      <alignment vertical="center"/>
    </xf>
    <xf numFmtId="0" fontId="2" fillId="34" borderId="0" xfId="0" applyFont="1" applyFill="1" applyAlignment="1">
      <alignment vertical="center"/>
    </xf>
    <xf numFmtId="187" fontId="4" fillId="34" borderId="0" xfId="60" applyFont="1" applyFill="1" applyAlignment="1">
      <alignment vertical="center"/>
    </xf>
    <xf numFmtId="197" fontId="2" fillId="34" borderId="0" xfId="0" applyNumberFormat="1" applyFont="1" applyFill="1" applyAlignment="1">
      <alignment vertical="center"/>
    </xf>
    <xf numFmtId="49" fontId="2" fillId="34" borderId="10" xfId="0" applyNumberFormat="1" applyFont="1" applyFill="1" applyBorder="1" applyAlignment="1">
      <alignment horizontal="center" vertical="top"/>
    </xf>
    <xf numFmtId="49" fontId="6" fillId="34" borderId="22" xfId="0" applyNumberFormat="1" applyFont="1" applyFill="1" applyBorder="1" applyAlignment="1">
      <alignment horizontal="center" vertical="top"/>
    </xf>
    <xf numFmtId="49" fontId="2" fillId="34" borderId="21" xfId="0" applyNumberFormat="1" applyFont="1" applyFill="1" applyBorder="1" applyAlignment="1">
      <alignment horizontal="center" vertical="top"/>
    </xf>
    <xf numFmtId="0" fontId="2" fillId="34" borderId="23" xfId="0" applyFont="1" applyFill="1" applyBorder="1" applyAlignment="1">
      <alignment vertical="top"/>
    </xf>
    <xf numFmtId="49" fontId="6" fillId="34" borderId="12" xfId="0" applyNumberFormat="1" applyFont="1" applyFill="1" applyBorder="1" applyAlignment="1">
      <alignment horizontal="center" vertical="top"/>
    </xf>
    <xf numFmtId="0" fontId="2" fillId="34" borderId="24" xfId="0" applyFont="1" applyFill="1" applyBorder="1" applyAlignment="1">
      <alignment horizontal="justify" vertical="top" wrapText="1"/>
    </xf>
    <xf numFmtId="49" fontId="6" fillId="34" borderId="10" xfId="0" applyNumberFormat="1" applyFont="1" applyFill="1" applyBorder="1" applyAlignment="1">
      <alignment horizontal="center" vertical="top" wrapText="1"/>
    </xf>
    <xf numFmtId="49" fontId="6" fillId="34" borderId="0" xfId="0" applyNumberFormat="1" applyFont="1" applyFill="1" applyBorder="1" applyAlignment="1">
      <alignment horizontal="center" vertical="top" wrapText="1"/>
    </xf>
    <xf numFmtId="49" fontId="6" fillId="34" borderId="25" xfId="0" applyNumberFormat="1" applyFont="1" applyFill="1" applyBorder="1" applyAlignment="1">
      <alignment horizontal="center" vertical="top"/>
    </xf>
    <xf numFmtId="49" fontId="6" fillId="34" borderId="26" xfId="0" applyNumberFormat="1" applyFont="1" applyFill="1" applyBorder="1" applyAlignment="1">
      <alignment horizontal="center" vertical="top" wrapText="1"/>
    </xf>
    <xf numFmtId="0" fontId="2" fillId="34" borderId="27" xfId="0" applyFont="1" applyFill="1" applyBorder="1" applyAlignment="1">
      <alignment horizontal="justify" vertical="top" wrapText="1"/>
    </xf>
    <xf numFmtId="192" fontId="2" fillId="34" borderId="26" xfId="60" applyNumberFormat="1" applyFont="1" applyFill="1" applyBorder="1" applyAlignment="1">
      <alignment horizontal="center" vertical="center"/>
    </xf>
    <xf numFmtId="49" fontId="6" fillId="34" borderId="28" xfId="0" applyNumberFormat="1" applyFont="1" applyFill="1" applyBorder="1" applyAlignment="1">
      <alignment horizontal="center" vertical="top"/>
    </xf>
    <xf numFmtId="49" fontId="6" fillId="34" borderId="18" xfId="0" applyNumberFormat="1" applyFont="1" applyFill="1" applyBorder="1" applyAlignment="1">
      <alignment horizontal="center" vertical="top" shrinkToFit="1"/>
    </xf>
    <xf numFmtId="0" fontId="2" fillId="34" borderId="0" xfId="0" applyFont="1" applyFill="1" applyBorder="1" applyAlignment="1">
      <alignment horizontal="justify" vertical="top" wrapText="1"/>
    </xf>
    <xf numFmtId="192" fontId="2" fillId="34" borderId="14" xfId="60" applyNumberFormat="1" applyFont="1" applyFill="1" applyBorder="1" applyAlignment="1">
      <alignment horizontal="center" vertical="center"/>
    </xf>
    <xf numFmtId="192" fontId="1" fillId="34" borderId="14" xfId="60" applyNumberFormat="1" applyFont="1" applyFill="1" applyBorder="1" applyAlignment="1">
      <alignment horizontal="center" vertical="center"/>
    </xf>
    <xf numFmtId="0" fontId="2" fillId="34" borderId="20" xfId="0" applyFont="1" applyFill="1" applyBorder="1" applyAlignment="1">
      <alignment vertical="top" wrapText="1"/>
    </xf>
    <xf numFmtId="49" fontId="6" fillId="34" borderId="10" xfId="0" applyNumberFormat="1" applyFont="1" applyFill="1" applyBorder="1" applyAlignment="1">
      <alignment horizontal="center" vertical="top" shrinkToFit="1"/>
    </xf>
    <xf numFmtId="0" fontId="2" fillId="34" borderId="12" xfId="0" applyNumberFormat="1" applyFont="1" applyFill="1" applyBorder="1" applyAlignment="1">
      <alignment vertical="top" wrapText="1"/>
    </xf>
    <xf numFmtId="192" fontId="2" fillId="34" borderId="0" xfId="60" applyNumberFormat="1" applyFont="1" applyFill="1" applyAlignment="1">
      <alignment/>
    </xf>
    <xf numFmtId="0" fontId="2" fillId="34" borderId="12" xfId="0" applyFont="1" applyFill="1" applyBorder="1" applyAlignment="1">
      <alignment horizontal="justify" wrapText="1"/>
    </xf>
    <xf numFmtId="0" fontId="2" fillId="34" borderId="12" xfId="0" applyFont="1" applyFill="1" applyBorder="1" applyAlignment="1">
      <alignment vertical="top" wrapText="1"/>
    </xf>
    <xf numFmtId="49" fontId="6" fillId="34" borderId="16" xfId="0" applyNumberFormat="1" applyFont="1" applyFill="1" applyBorder="1" applyAlignment="1">
      <alignment horizontal="center" vertical="top"/>
    </xf>
    <xf numFmtId="0" fontId="2" fillId="34" borderId="28" xfId="0" applyFont="1" applyFill="1" applyBorder="1" applyAlignment="1">
      <alignment horizontal="justify" vertical="top" wrapText="1"/>
    </xf>
    <xf numFmtId="49" fontId="6" fillId="34" borderId="16" xfId="0" applyNumberFormat="1" applyFont="1" applyFill="1" applyBorder="1" applyAlignment="1">
      <alignment horizontal="center" vertical="top" shrinkToFit="1"/>
    </xf>
    <xf numFmtId="0" fontId="2" fillId="34" borderId="11" xfId="0" applyFont="1" applyFill="1" applyBorder="1" applyAlignment="1">
      <alignment/>
    </xf>
    <xf numFmtId="187" fontId="1" fillId="34" borderId="0" xfId="60" applyFont="1" applyFill="1" applyAlignment="1">
      <alignment horizontal="center" vertical="center"/>
    </xf>
    <xf numFmtId="49" fontId="1" fillId="34" borderId="13" xfId="0" applyNumberFormat="1" applyFont="1" applyFill="1" applyBorder="1" applyAlignment="1">
      <alignment horizontal="center" vertical="top"/>
    </xf>
    <xf numFmtId="0" fontId="2" fillId="34" borderId="20" xfId="0" applyFont="1" applyFill="1" applyBorder="1" applyAlignment="1">
      <alignment horizontal="left" vertical="top"/>
    </xf>
    <xf numFmtId="0" fontId="2" fillId="34" borderId="12" xfId="0" applyFont="1" applyFill="1" applyBorder="1" applyAlignment="1">
      <alignment horizontal="left" vertical="top" wrapText="1"/>
    </xf>
    <xf numFmtId="171" fontId="2" fillId="34" borderId="0" xfId="0" applyNumberFormat="1" applyFont="1" applyFill="1" applyAlignment="1">
      <alignment/>
    </xf>
    <xf numFmtId="191" fontId="2" fillId="34" borderId="10" xfId="60" applyNumberFormat="1" applyFont="1" applyFill="1" applyBorder="1" applyAlignment="1">
      <alignment horizontal="right" vertical="center"/>
    </xf>
    <xf numFmtId="187" fontId="2" fillId="34" borderId="0" xfId="60" applyNumberFormat="1" applyFont="1" applyFill="1" applyAlignment="1">
      <alignment/>
    </xf>
    <xf numFmtId="0" fontId="2" fillId="34" borderId="17" xfId="0" applyFont="1" applyFill="1" applyBorder="1" applyAlignment="1">
      <alignment vertical="top" wrapText="1"/>
    </xf>
    <xf numFmtId="49" fontId="6" fillId="34" borderId="18" xfId="0" applyNumberFormat="1" applyFont="1" applyFill="1" applyBorder="1" applyAlignment="1">
      <alignment horizontal="center" vertical="top"/>
    </xf>
    <xf numFmtId="0" fontId="2" fillId="34" borderId="20" xfId="0" applyFont="1" applyFill="1" applyBorder="1" applyAlignment="1">
      <alignment/>
    </xf>
    <xf numFmtId="0" fontId="2" fillId="34" borderId="17" xfId="0" applyNumberFormat="1" applyFont="1" applyFill="1" applyBorder="1" applyAlignment="1">
      <alignment horizontal="justify" vertical="top" wrapText="1"/>
    </xf>
    <xf numFmtId="49" fontId="6" fillId="34" borderId="10" xfId="0" applyNumberFormat="1" applyFont="1" applyFill="1" applyBorder="1" applyAlignment="1">
      <alignment horizontal="center" vertical="top" wrapText="1" shrinkToFit="1"/>
    </xf>
    <xf numFmtId="0" fontId="2" fillId="34" borderId="28" xfId="0" applyFont="1" applyFill="1" applyBorder="1" applyAlignment="1">
      <alignment vertical="top" wrapText="1"/>
    </xf>
    <xf numFmtId="0" fontId="2" fillId="34" borderId="17" xfId="0" applyNumberFormat="1" applyFont="1" applyFill="1" applyBorder="1" applyAlignment="1">
      <alignment horizontal="left" vertical="top" wrapText="1"/>
    </xf>
    <xf numFmtId="49" fontId="2" fillId="34" borderId="10" xfId="0" applyNumberFormat="1" applyFont="1" applyFill="1" applyBorder="1" applyAlignment="1">
      <alignment horizontal="center" vertical="top" shrinkToFit="1"/>
    </xf>
    <xf numFmtId="0" fontId="2" fillId="34" borderId="12" xfId="0" applyFont="1" applyFill="1" applyBorder="1" applyAlignment="1">
      <alignment horizontal="justify" vertical="center" wrapText="1"/>
    </xf>
    <xf numFmtId="49" fontId="6" fillId="34" borderId="15" xfId="0" applyNumberFormat="1" applyFont="1" applyFill="1" applyBorder="1" applyAlignment="1">
      <alignment horizontal="center" vertical="top"/>
    </xf>
    <xf numFmtId="49" fontId="6" fillId="34" borderId="16" xfId="0" applyNumberFormat="1" applyFont="1" applyFill="1" applyBorder="1" applyAlignment="1">
      <alignment horizontal="center" vertical="center" shrinkToFit="1"/>
    </xf>
    <xf numFmtId="49" fontId="1" fillId="34" borderId="10" xfId="0" applyNumberFormat="1" applyFont="1" applyFill="1" applyBorder="1" applyAlignment="1">
      <alignment horizontal="center" vertical="center"/>
    </xf>
    <xf numFmtId="192" fontId="1" fillId="34" borderId="10" xfId="60" applyNumberFormat="1" applyFont="1" applyFill="1" applyBorder="1" applyAlignment="1">
      <alignment horizontal="center" vertical="center"/>
    </xf>
    <xf numFmtId="49" fontId="1" fillId="34" borderId="10" xfId="0" applyNumberFormat="1" applyFont="1" applyFill="1" applyBorder="1" applyAlignment="1">
      <alignment horizontal="center"/>
    </xf>
    <xf numFmtId="0" fontId="2" fillId="34" borderId="12" xfId="0" applyFont="1" applyFill="1" applyBorder="1" applyAlignment="1">
      <alignment vertical="top"/>
    </xf>
    <xf numFmtId="49" fontId="6" fillId="34" borderId="16" xfId="0" applyNumberFormat="1" applyFont="1" applyFill="1" applyBorder="1" applyAlignment="1">
      <alignment horizontal="center" vertical="top" wrapText="1"/>
    </xf>
    <xf numFmtId="0" fontId="2" fillId="34" borderId="17" xfId="0" applyNumberFormat="1" applyFont="1" applyFill="1" applyBorder="1" applyAlignment="1">
      <alignment vertical="top" wrapText="1"/>
    </xf>
    <xf numFmtId="0" fontId="2" fillId="34" borderId="11" xfId="0" applyFont="1" applyFill="1" applyBorder="1" applyAlignment="1">
      <alignment vertical="top" wrapText="1"/>
    </xf>
    <xf numFmtId="49" fontId="2" fillId="34" borderId="11" xfId="0" applyNumberFormat="1" applyFont="1" applyFill="1" applyBorder="1" applyAlignment="1">
      <alignment horizontal="center"/>
    </xf>
    <xf numFmtId="2" fontId="2" fillId="34" borderId="0" xfId="0" applyNumberFormat="1" applyFont="1" applyFill="1" applyAlignment="1">
      <alignment/>
    </xf>
    <xf numFmtId="188" fontId="2" fillId="34" borderId="0" xfId="0" applyNumberFormat="1" applyFont="1" applyFill="1" applyAlignment="1">
      <alignment/>
    </xf>
    <xf numFmtId="49" fontId="1" fillId="34" borderId="10" xfId="0" applyNumberFormat="1" applyFont="1" applyFill="1" applyBorder="1" applyAlignment="1">
      <alignment horizontal="center" vertical="center" wrapText="1" shrinkToFit="1"/>
    </xf>
    <xf numFmtId="49" fontId="1" fillId="34" borderId="12" xfId="0" applyNumberFormat="1" applyFont="1" applyFill="1" applyBorder="1" applyAlignment="1">
      <alignment horizontal="center" vertical="center" wrapText="1" shrinkToFit="1"/>
    </xf>
    <xf numFmtId="49" fontId="1" fillId="34" borderId="11" xfId="0" applyNumberFormat="1" applyFont="1" applyFill="1" applyBorder="1" applyAlignment="1">
      <alignment horizontal="center" vertical="center" wrapText="1"/>
    </xf>
    <xf numFmtId="49" fontId="1" fillId="34" borderId="19" xfId="0" applyNumberFormat="1"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1" xfId="0" applyFont="1" applyFill="1" applyBorder="1" applyAlignment="1">
      <alignment horizontal="center" vertical="top" wrapText="1"/>
    </xf>
    <xf numFmtId="0" fontId="1" fillId="34" borderId="19" xfId="0" applyFont="1" applyFill="1" applyBorder="1" applyAlignment="1">
      <alignment horizontal="center" vertical="top" wrapText="1"/>
    </xf>
    <xf numFmtId="0" fontId="1" fillId="34" borderId="19" xfId="0" applyNumberFormat="1" applyFont="1" applyFill="1" applyBorder="1" applyAlignment="1">
      <alignment horizontal="center"/>
    </xf>
    <xf numFmtId="0" fontId="1" fillId="34" borderId="29" xfId="0" applyNumberFormat="1" applyFont="1" applyFill="1" applyBorder="1" applyAlignment="1">
      <alignment horizontal="center"/>
    </xf>
    <xf numFmtId="49" fontId="1" fillId="34" borderId="11" xfId="0" applyNumberFormat="1" applyFont="1" applyFill="1" applyBorder="1" applyAlignment="1">
      <alignment horizontal="center" shrinkToFit="1"/>
    </xf>
    <xf numFmtId="49" fontId="1" fillId="34" borderId="19" xfId="0" applyNumberFormat="1" applyFont="1" applyFill="1" applyBorder="1" applyAlignment="1">
      <alignment horizontal="center" shrinkToFit="1"/>
    </xf>
    <xf numFmtId="49" fontId="1" fillId="34" borderId="19" xfId="0" applyNumberFormat="1" applyFont="1" applyFill="1" applyBorder="1" applyAlignment="1">
      <alignment horizontal="center" vertical="top" wrapText="1" shrinkToFit="1"/>
    </xf>
    <xf numFmtId="49" fontId="1" fillId="34" borderId="29" xfId="0" applyNumberFormat="1" applyFont="1" applyFill="1" applyBorder="1" applyAlignment="1">
      <alignment horizontal="center" vertical="top" wrapText="1" shrinkToFit="1"/>
    </xf>
    <xf numFmtId="49" fontId="1" fillId="34" borderId="11" xfId="0" applyNumberFormat="1" applyFont="1" applyFill="1" applyBorder="1" applyAlignment="1">
      <alignment horizontal="center" vertical="center" wrapText="1" shrinkToFit="1"/>
    </xf>
    <xf numFmtId="49" fontId="1" fillId="34" borderId="19" xfId="0" applyNumberFormat="1" applyFont="1" applyFill="1" applyBorder="1" applyAlignment="1">
      <alignment horizontal="center" vertical="center" wrapText="1" shrinkToFit="1"/>
    </xf>
    <xf numFmtId="0" fontId="1" fillId="34" borderId="0" xfId="0" applyFont="1" applyFill="1" applyAlignment="1">
      <alignment horizontal="center"/>
    </xf>
    <xf numFmtId="0" fontId="2" fillId="34" borderId="11" xfId="0" applyNumberFormat="1" applyFont="1" applyFill="1" applyBorder="1" applyAlignment="1">
      <alignment horizontal="center" vertical="center"/>
    </xf>
    <xf numFmtId="0" fontId="2" fillId="34" borderId="19" xfId="0" applyFont="1" applyFill="1" applyBorder="1" applyAlignment="1">
      <alignment horizontal="center" vertical="center"/>
    </xf>
    <xf numFmtId="49" fontId="1" fillId="34" borderId="11"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19" xfId="0" applyNumberFormat="1" applyFont="1" applyFill="1" applyBorder="1" applyAlignment="1">
      <alignment horizontal="center" vertical="top" shrinkToFit="1"/>
    </xf>
    <xf numFmtId="49" fontId="1" fillId="34" borderId="29" xfId="0" applyNumberFormat="1" applyFont="1" applyFill="1" applyBorder="1" applyAlignment="1">
      <alignment horizontal="center" vertical="top" shrinkToFit="1"/>
    </xf>
    <xf numFmtId="0" fontId="1" fillId="34" borderId="11"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9" fontId="1" fillId="34" borderId="11" xfId="0" applyNumberFormat="1" applyFont="1" applyFill="1" applyBorder="1" applyAlignment="1">
      <alignment horizontal="center" wrapText="1" shrinkToFit="1"/>
    </xf>
    <xf numFmtId="49" fontId="1" fillId="34" borderId="19" xfId="0" applyNumberFormat="1" applyFont="1" applyFill="1" applyBorder="1" applyAlignment="1">
      <alignment horizontal="center" wrapText="1" shrinkToFit="1"/>
    </xf>
    <xf numFmtId="49" fontId="1" fillId="34" borderId="19" xfId="0" applyNumberFormat="1" applyFont="1" applyFill="1" applyBorder="1" applyAlignment="1">
      <alignment horizontal="center" vertical="top" wrapText="1"/>
    </xf>
    <xf numFmtId="49" fontId="1" fillId="34" borderId="3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5"/>
  <sheetViews>
    <sheetView tabSelected="1" view="pageBreakPreview" zoomScaleNormal="110" zoomScaleSheetLayoutView="100" zoomScalePageLayoutView="0" workbookViewId="0" topLeftCell="A199">
      <selection activeCell="B27" sqref="B27:C27"/>
    </sheetView>
  </sheetViews>
  <sheetFormatPr defaultColWidth="9.140625" defaultRowHeight="12.75"/>
  <cols>
    <col min="1" max="1" width="11.7109375" style="1" customWidth="1"/>
    <col min="2" max="2" width="17.140625" style="2" customWidth="1"/>
    <col min="3" max="3" width="69.57421875" style="1" customWidth="1"/>
    <col min="4" max="4" width="13.28125" style="6" customWidth="1"/>
    <col min="5" max="5" width="15.8515625" style="4" hidden="1" customWidth="1"/>
    <col min="6" max="6" width="21.28125" style="5" hidden="1" customWidth="1"/>
    <col min="7" max="7" width="15.57421875" style="3" hidden="1" customWidth="1"/>
    <col min="8" max="8" width="16.28125" style="10" hidden="1" customWidth="1"/>
    <col min="9" max="9" width="12.00390625" style="1" hidden="1" customWidth="1"/>
    <col min="10" max="10" width="0" style="1" hidden="1" customWidth="1"/>
    <col min="11" max="11" width="9.421875" style="1" hidden="1" customWidth="1"/>
    <col min="12" max="12" width="9.140625" style="1" customWidth="1"/>
    <col min="13" max="13" width="22.140625" style="1" customWidth="1"/>
    <col min="14" max="14" width="11.57421875" style="1" bestFit="1" customWidth="1"/>
    <col min="15" max="16384" width="9.140625" style="1" customWidth="1"/>
  </cols>
  <sheetData>
    <row r="1" spans="1:5" ht="15">
      <c r="A1" s="3"/>
      <c r="B1" s="18"/>
      <c r="C1" s="19"/>
      <c r="D1" s="20" t="s">
        <v>133</v>
      </c>
      <c r="E1" s="9"/>
    </row>
    <row r="2" spans="1:6" ht="15">
      <c r="A2" s="3"/>
      <c r="B2" s="18"/>
      <c r="C2" s="19"/>
      <c r="D2" s="20" t="s">
        <v>46</v>
      </c>
      <c r="E2" s="14"/>
      <c r="F2" s="14"/>
    </row>
    <row r="3" spans="1:6" ht="15">
      <c r="A3" s="3"/>
      <c r="B3" s="18"/>
      <c r="C3" s="19"/>
      <c r="D3" s="20" t="s">
        <v>132</v>
      </c>
      <c r="E3" s="14"/>
      <c r="F3" s="14"/>
    </row>
    <row r="4" spans="1:6" ht="15">
      <c r="A4" s="3"/>
      <c r="B4" s="18"/>
      <c r="C4" s="21"/>
      <c r="D4" s="20" t="s">
        <v>201</v>
      </c>
      <c r="E4" s="14"/>
      <c r="F4" s="14"/>
    </row>
    <row r="5" spans="1:5" ht="10.5" customHeight="1">
      <c r="A5" s="3"/>
      <c r="B5" s="18"/>
      <c r="C5" s="19"/>
      <c r="D5" s="20"/>
      <c r="E5" s="9"/>
    </row>
    <row r="6" spans="1:4" ht="15">
      <c r="A6" s="226" t="s">
        <v>45</v>
      </c>
      <c r="B6" s="226"/>
      <c r="C6" s="226"/>
      <c r="D6" s="226"/>
    </row>
    <row r="7" spans="1:4" ht="18" customHeight="1">
      <c r="A7" s="226" t="s">
        <v>277</v>
      </c>
      <c r="B7" s="226"/>
      <c r="C7" s="226"/>
      <c r="D7" s="226"/>
    </row>
    <row r="8" spans="1:4" ht="7.5" customHeight="1">
      <c r="A8" s="3"/>
      <c r="B8" s="18"/>
      <c r="C8" s="9"/>
      <c r="D8" s="7"/>
    </row>
    <row r="9" spans="1:8" s="86" customFormat="1" ht="17.25" customHeight="1">
      <c r="A9" s="82" t="s">
        <v>6</v>
      </c>
      <c r="B9" s="227" t="s">
        <v>0</v>
      </c>
      <c r="C9" s="228" t="s">
        <v>1</v>
      </c>
      <c r="D9" s="83" t="s">
        <v>2</v>
      </c>
      <c r="E9" s="84"/>
      <c r="F9" s="85"/>
      <c r="H9" s="87"/>
    </row>
    <row r="10" spans="1:8" s="86" customFormat="1" ht="10.5" customHeight="1">
      <c r="A10" s="88" t="s">
        <v>7</v>
      </c>
      <c r="B10" s="227"/>
      <c r="C10" s="228"/>
      <c r="D10" s="89"/>
      <c r="E10" s="84"/>
      <c r="F10" s="85"/>
      <c r="H10" s="87"/>
    </row>
    <row r="11" spans="1:8" s="86" customFormat="1" ht="11.25" customHeight="1">
      <c r="A11" s="90" t="s">
        <v>8</v>
      </c>
      <c r="B11" s="227"/>
      <c r="C11" s="228"/>
      <c r="D11" s="91" t="s">
        <v>3</v>
      </c>
      <c r="E11" s="84"/>
      <c r="F11" s="85"/>
      <c r="H11" s="87"/>
    </row>
    <row r="12" spans="1:8" s="86" customFormat="1" ht="15">
      <c r="A12" s="92">
        <v>1</v>
      </c>
      <c r="B12" s="93">
        <v>2</v>
      </c>
      <c r="C12" s="94">
        <v>3</v>
      </c>
      <c r="D12" s="95">
        <v>4</v>
      </c>
      <c r="E12" s="84"/>
      <c r="F12" s="85"/>
      <c r="H12" s="87"/>
    </row>
    <row r="13" spans="1:14" s="86" customFormat="1" ht="15">
      <c r="A13" s="96" t="s">
        <v>67</v>
      </c>
      <c r="B13" s="216" t="s">
        <v>70</v>
      </c>
      <c r="C13" s="217"/>
      <c r="D13" s="74">
        <f>SUM(D14)</f>
        <v>148.6</v>
      </c>
      <c r="E13" s="84"/>
      <c r="F13" s="85"/>
      <c r="H13" s="87"/>
      <c r="K13" s="97">
        <v>86.4</v>
      </c>
      <c r="N13" s="98"/>
    </row>
    <row r="14" spans="1:11" s="108" customFormat="1" ht="15">
      <c r="A14" s="99"/>
      <c r="B14" s="100" t="s">
        <v>21</v>
      </c>
      <c r="C14" s="101" t="s">
        <v>5</v>
      </c>
      <c r="D14" s="102">
        <f>SUM(D15:D17)</f>
        <v>148.6</v>
      </c>
      <c r="E14" s="103" t="e">
        <f>D17+D24+D28+D49+#REF!+#REF!+D108+#REF!+#REF!+D152+D157+D165+D185+#REF!+D75</f>
        <v>#REF!</v>
      </c>
      <c r="F14" s="104">
        <v>101</v>
      </c>
      <c r="G14" s="105">
        <f>D135</f>
        <v>119302.6</v>
      </c>
      <c r="H14" s="106">
        <v>67687.3</v>
      </c>
      <c r="I14" s="107">
        <f>G14-H14</f>
        <v>51615.3</v>
      </c>
      <c r="K14" s="109"/>
    </row>
    <row r="15" spans="1:11" s="108" customFormat="1" ht="24" hidden="1">
      <c r="A15" s="110" t="s">
        <v>67</v>
      </c>
      <c r="B15" s="111" t="s">
        <v>72</v>
      </c>
      <c r="C15" s="112" t="s">
        <v>71</v>
      </c>
      <c r="D15" s="113"/>
      <c r="E15" s="114"/>
      <c r="F15" s="104"/>
      <c r="H15" s="106"/>
      <c r="I15" s="107">
        <f aca="true" t="shared" si="0" ref="I15:I29">G15-H15</f>
        <v>0</v>
      </c>
      <c r="K15" s="109"/>
    </row>
    <row r="16" spans="1:11" s="108" customFormat="1" ht="66.75" customHeight="1">
      <c r="A16" s="115" t="s">
        <v>67</v>
      </c>
      <c r="B16" s="115" t="s">
        <v>204</v>
      </c>
      <c r="C16" s="116" t="s">
        <v>205</v>
      </c>
      <c r="D16" s="117">
        <v>86.2</v>
      </c>
      <c r="E16" s="114"/>
      <c r="F16" s="104"/>
      <c r="H16" s="106"/>
      <c r="I16" s="107"/>
      <c r="K16" s="109"/>
    </row>
    <row r="17" spans="1:14" s="108" customFormat="1" ht="41.25" customHeight="1">
      <c r="A17" s="115" t="s">
        <v>67</v>
      </c>
      <c r="B17" s="115" t="s">
        <v>203</v>
      </c>
      <c r="C17" s="116" t="s">
        <v>202</v>
      </c>
      <c r="D17" s="117">
        <v>62.4</v>
      </c>
      <c r="E17" s="114"/>
      <c r="F17" s="104">
        <v>103</v>
      </c>
      <c r="G17" s="105">
        <f>D96</f>
        <v>6529.2</v>
      </c>
      <c r="H17" s="106">
        <v>4039.4</v>
      </c>
      <c r="I17" s="107">
        <f t="shared" si="0"/>
        <v>2489.7999999999997</v>
      </c>
      <c r="K17" s="109"/>
      <c r="N17" s="118"/>
    </row>
    <row r="18" spans="1:11" s="86" customFormat="1" ht="16.5" customHeight="1">
      <c r="A18" s="96" t="s">
        <v>24</v>
      </c>
      <c r="B18" s="216" t="s">
        <v>44</v>
      </c>
      <c r="C18" s="217"/>
      <c r="D18" s="74">
        <f>SUM(D19)</f>
        <v>650.3</v>
      </c>
      <c r="E18" s="84"/>
      <c r="F18" s="119">
        <v>105</v>
      </c>
      <c r="G18" s="120">
        <f>D141</f>
        <v>14342</v>
      </c>
      <c r="H18" s="87">
        <v>12146.3</v>
      </c>
      <c r="I18" s="107">
        <f t="shared" si="0"/>
        <v>2195.7000000000007</v>
      </c>
      <c r="K18" s="97">
        <v>2696.8</v>
      </c>
    </row>
    <row r="19" spans="1:14" s="108" customFormat="1" ht="15">
      <c r="A19" s="99"/>
      <c r="B19" s="100" t="s">
        <v>21</v>
      </c>
      <c r="C19" s="101" t="s">
        <v>5</v>
      </c>
      <c r="D19" s="102">
        <f>SUM(D20:D26)</f>
        <v>650.3</v>
      </c>
      <c r="E19" s="114"/>
      <c r="F19" s="104">
        <v>108</v>
      </c>
      <c r="G19" s="105">
        <f>D106+D147</f>
        <v>4654.5</v>
      </c>
      <c r="H19" s="106">
        <v>2488.8</v>
      </c>
      <c r="I19" s="107">
        <f t="shared" si="0"/>
        <v>2165.7</v>
      </c>
      <c r="K19" s="109"/>
      <c r="N19" s="118"/>
    </row>
    <row r="20" spans="1:14" s="108" customFormat="1" ht="18" customHeight="1">
      <c r="A20" s="121" t="s">
        <v>24</v>
      </c>
      <c r="B20" s="122" t="s">
        <v>77</v>
      </c>
      <c r="C20" s="112" t="s">
        <v>73</v>
      </c>
      <c r="D20" s="113">
        <v>315.3</v>
      </c>
      <c r="E20" s="114"/>
      <c r="F20" s="104">
        <v>109</v>
      </c>
      <c r="G20" s="123" t="e">
        <f>#REF!</f>
        <v>#REF!</v>
      </c>
      <c r="H20" s="124">
        <f>8/1000</f>
        <v>0.008</v>
      </c>
      <c r="I20" s="107" t="e">
        <f t="shared" si="0"/>
        <v>#REF!</v>
      </c>
      <c r="K20" s="109"/>
      <c r="N20" s="118"/>
    </row>
    <row r="21" spans="1:14" s="108" customFormat="1" ht="18" customHeight="1" hidden="1">
      <c r="A21" s="121" t="s">
        <v>24</v>
      </c>
      <c r="B21" s="122" t="s">
        <v>78</v>
      </c>
      <c r="C21" s="112" t="s">
        <v>74</v>
      </c>
      <c r="D21" s="113">
        <v>0</v>
      </c>
      <c r="E21" s="114"/>
      <c r="F21" s="104">
        <v>111</v>
      </c>
      <c r="G21" s="125">
        <f>D114+D115+D116+D117</f>
        <v>2995.2999999999997</v>
      </c>
      <c r="H21" s="106">
        <v>3325.7</v>
      </c>
      <c r="I21" s="107">
        <f t="shared" si="0"/>
        <v>-330.4000000000001</v>
      </c>
      <c r="K21" s="109"/>
      <c r="N21" s="105"/>
    </row>
    <row r="22" spans="1:14" s="108" customFormat="1" ht="15">
      <c r="A22" s="121" t="s">
        <v>24</v>
      </c>
      <c r="B22" s="122" t="s">
        <v>79</v>
      </c>
      <c r="C22" s="112" t="s">
        <v>75</v>
      </c>
      <c r="D22" s="113">
        <v>220.2</v>
      </c>
      <c r="E22" s="114"/>
      <c r="F22" s="104">
        <v>112</v>
      </c>
      <c r="G22" s="105">
        <f>D19-D24</f>
        <v>650.3</v>
      </c>
      <c r="H22" s="106">
        <v>2206.7</v>
      </c>
      <c r="I22" s="107">
        <f t="shared" si="0"/>
        <v>-1556.3999999999999</v>
      </c>
      <c r="K22" s="109"/>
      <c r="N22" s="105"/>
    </row>
    <row r="23" spans="1:14" s="108" customFormat="1" ht="15">
      <c r="A23" s="121" t="s">
        <v>24</v>
      </c>
      <c r="B23" s="122" t="s">
        <v>80</v>
      </c>
      <c r="C23" s="112" t="s">
        <v>76</v>
      </c>
      <c r="D23" s="113">
        <v>114.8</v>
      </c>
      <c r="E23" s="114"/>
      <c r="F23" s="104">
        <v>113</v>
      </c>
      <c r="G23" s="125" t="e">
        <f>#REF!+D74</f>
        <v>#REF!</v>
      </c>
      <c r="H23" s="106">
        <v>12</v>
      </c>
      <c r="I23" s="107" t="e">
        <f t="shared" si="0"/>
        <v>#REF!</v>
      </c>
      <c r="K23" s="109"/>
      <c r="N23" s="105"/>
    </row>
    <row r="24" spans="1:14" s="108" customFormat="1" ht="24" hidden="1">
      <c r="A24" s="121" t="s">
        <v>24</v>
      </c>
      <c r="B24" s="122" t="s">
        <v>111</v>
      </c>
      <c r="C24" s="112" t="s">
        <v>110</v>
      </c>
      <c r="D24" s="113">
        <v>0</v>
      </c>
      <c r="E24" s="114"/>
      <c r="F24" s="104">
        <v>114</v>
      </c>
      <c r="G24" s="125" t="e">
        <f>#REF!+D119+D122</f>
        <v>#REF!</v>
      </c>
      <c r="H24" s="106">
        <v>1973.2</v>
      </c>
      <c r="I24" s="107" t="e">
        <f t="shared" si="0"/>
        <v>#REF!</v>
      </c>
      <c r="K24" s="109"/>
      <c r="N24" s="105"/>
    </row>
    <row r="25" spans="1:11" s="108" customFormat="1" ht="24" hidden="1">
      <c r="A25" s="121" t="s">
        <v>24</v>
      </c>
      <c r="B25" s="122" t="s">
        <v>82</v>
      </c>
      <c r="C25" s="112" t="s">
        <v>81</v>
      </c>
      <c r="D25" s="113"/>
      <c r="E25" s="114"/>
      <c r="F25" s="104"/>
      <c r="H25" s="106"/>
      <c r="I25" s="107">
        <f t="shared" si="0"/>
        <v>0</v>
      </c>
      <c r="K25" s="109"/>
    </row>
    <row r="26" spans="1:11" s="108" customFormat="1" ht="25.5" hidden="1">
      <c r="A26" s="115" t="s">
        <v>24</v>
      </c>
      <c r="B26" s="115" t="s">
        <v>97</v>
      </c>
      <c r="C26" s="116" t="s">
        <v>18</v>
      </c>
      <c r="D26" s="117"/>
      <c r="E26" s="114"/>
      <c r="F26" s="104"/>
      <c r="H26" s="106"/>
      <c r="I26" s="107">
        <f t="shared" si="0"/>
        <v>0</v>
      </c>
      <c r="K26" s="109"/>
    </row>
    <row r="27" spans="1:14" s="127" customFormat="1" ht="15">
      <c r="A27" s="50" t="s">
        <v>25</v>
      </c>
      <c r="B27" s="233" t="s">
        <v>117</v>
      </c>
      <c r="C27" s="234"/>
      <c r="D27" s="74">
        <f>SUM(D28)</f>
        <v>234.6</v>
      </c>
      <c r="E27" s="85">
        <v>706.5</v>
      </c>
      <c r="F27" s="119">
        <v>116</v>
      </c>
      <c r="G27" s="126" t="e">
        <f>D17+D24+D28+D49+D75+#REF!+#REF!+D108+#REF!+#REF!+D152+D157+D166+D186+#REF!</f>
        <v>#REF!</v>
      </c>
      <c r="H27" s="87">
        <v>2605.2</v>
      </c>
      <c r="I27" s="107" t="e">
        <f t="shared" si="0"/>
        <v>#REF!</v>
      </c>
      <c r="K27" s="128">
        <v>1060.955</v>
      </c>
      <c r="N27" s="129"/>
    </row>
    <row r="28" spans="1:11" s="127" customFormat="1" ht="15">
      <c r="A28" s="130"/>
      <c r="B28" s="131" t="s">
        <v>21</v>
      </c>
      <c r="C28" s="132" t="s">
        <v>5</v>
      </c>
      <c r="D28" s="133">
        <f>SUM(D29:D29)</f>
        <v>234.6</v>
      </c>
      <c r="E28" s="85"/>
      <c r="F28" s="119">
        <v>117</v>
      </c>
      <c r="G28" s="134">
        <v>-81.7</v>
      </c>
      <c r="H28" s="87">
        <v>-81.7</v>
      </c>
      <c r="I28" s="107">
        <f t="shared" si="0"/>
        <v>0</v>
      </c>
      <c r="K28" s="128"/>
    </row>
    <row r="29" spans="1:11" s="86" customFormat="1" ht="40.5" customHeight="1">
      <c r="A29" s="121" t="s">
        <v>25</v>
      </c>
      <c r="B29" s="115" t="s">
        <v>203</v>
      </c>
      <c r="C29" s="116" t="s">
        <v>202</v>
      </c>
      <c r="D29" s="135">
        <v>234.6</v>
      </c>
      <c r="E29" s="84"/>
      <c r="F29" s="119"/>
      <c r="G29" s="136" t="e">
        <f>SUM(G14:G28)</f>
        <v>#REF!</v>
      </c>
      <c r="H29" s="87">
        <f>SUM(H14:H28)</f>
        <v>96402.908</v>
      </c>
      <c r="I29" s="107" t="e">
        <f t="shared" si="0"/>
        <v>#REF!</v>
      </c>
      <c r="K29" s="97"/>
    </row>
    <row r="30" spans="1:11" s="86" customFormat="1" ht="15" customHeight="1">
      <c r="A30" s="50" t="s">
        <v>191</v>
      </c>
      <c r="B30" s="216" t="s">
        <v>192</v>
      </c>
      <c r="C30" s="217"/>
      <c r="D30" s="61">
        <f>D31</f>
        <v>532768</v>
      </c>
      <c r="E30" s="84"/>
      <c r="F30" s="119"/>
      <c r="H30" s="87"/>
      <c r="K30" s="97"/>
    </row>
    <row r="31" spans="1:11" ht="15">
      <c r="A31" s="64"/>
      <c r="B31" s="76" t="s">
        <v>20</v>
      </c>
      <c r="C31" s="77" t="s">
        <v>19</v>
      </c>
      <c r="D31" s="61">
        <f>D36+D40+D32</f>
        <v>532768</v>
      </c>
      <c r="F31" s="16"/>
      <c r="K31" s="17"/>
    </row>
    <row r="32" spans="1:11" ht="25.5">
      <c r="A32" s="62" t="s">
        <v>191</v>
      </c>
      <c r="B32" s="63" t="s">
        <v>244</v>
      </c>
      <c r="C32" s="52" t="s">
        <v>17</v>
      </c>
      <c r="D32" s="61">
        <f>D33+D34+D35</f>
        <v>11987.599999999999</v>
      </c>
      <c r="F32" s="16"/>
      <c r="K32" s="17"/>
    </row>
    <row r="33" spans="1:11" ht="42.75" customHeight="1">
      <c r="A33" s="58" t="s">
        <v>191</v>
      </c>
      <c r="B33" s="59" t="s">
        <v>256</v>
      </c>
      <c r="C33" s="60" t="s">
        <v>257</v>
      </c>
      <c r="D33" s="61">
        <v>1626.6</v>
      </c>
      <c r="F33" s="16"/>
      <c r="K33" s="17"/>
    </row>
    <row r="34" spans="1:11" ht="42.75" customHeight="1">
      <c r="A34" s="58" t="s">
        <v>191</v>
      </c>
      <c r="B34" s="59" t="s">
        <v>275</v>
      </c>
      <c r="C34" s="34" t="s">
        <v>276</v>
      </c>
      <c r="D34" s="61">
        <v>3692.3</v>
      </c>
      <c r="F34" s="16"/>
      <c r="K34" s="17"/>
    </row>
    <row r="35" spans="1:11" ht="15">
      <c r="A35" s="58" t="s">
        <v>191</v>
      </c>
      <c r="B35" s="59" t="s">
        <v>246</v>
      </c>
      <c r="C35" s="56" t="s">
        <v>10</v>
      </c>
      <c r="D35" s="61">
        <v>6668.7</v>
      </c>
      <c r="F35" s="16"/>
      <c r="K35" s="17"/>
    </row>
    <row r="36" spans="1:11" ht="25.5">
      <c r="A36" s="62" t="s">
        <v>191</v>
      </c>
      <c r="B36" s="63" t="s">
        <v>241</v>
      </c>
      <c r="C36" s="52" t="s">
        <v>11</v>
      </c>
      <c r="D36" s="61">
        <f>D37+D38+D39</f>
        <v>501652.7</v>
      </c>
      <c r="F36" s="16"/>
      <c r="K36" s="17"/>
    </row>
    <row r="37" spans="1:11" ht="51">
      <c r="A37" s="62" t="s">
        <v>191</v>
      </c>
      <c r="B37" s="55" t="s">
        <v>194</v>
      </c>
      <c r="C37" s="71" t="s">
        <v>193</v>
      </c>
      <c r="D37" s="61">
        <v>4869.4</v>
      </c>
      <c r="F37" s="16"/>
      <c r="K37" s="17"/>
    </row>
    <row r="38" spans="1:11" ht="25.5">
      <c r="A38" s="64" t="s">
        <v>191</v>
      </c>
      <c r="B38" s="59" t="s">
        <v>238</v>
      </c>
      <c r="C38" s="56" t="s">
        <v>14</v>
      </c>
      <c r="D38" s="61">
        <v>37849.3</v>
      </c>
      <c r="F38" s="16"/>
      <c r="K38" s="17"/>
    </row>
    <row r="39" spans="1:11" ht="15">
      <c r="A39" s="64" t="s">
        <v>191</v>
      </c>
      <c r="B39" s="55" t="s">
        <v>245</v>
      </c>
      <c r="C39" s="56" t="s">
        <v>15</v>
      </c>
      <c r="D39" s="72">
        <v>458934</v>
      </c>
      <c r="F39" s="16"/>
      <c r="K39" s="17"/>
    </row>
    <row r="40" spans="1:11" ht="23.25" customHeight="1">
      <c r="A40" s="54" t="s">
        <v>191</v>
      </c>
      <c r="B40" s="55" t="s">
        <v>242</v>
      </c>
      <c r="C40" s="52" t="s">
        <v>163</v>
      </c>
      <c r="D40" s="61">
        <f>D41</f>
        <v>19127.7</v>
      </c>
      <c r="F40" s="16"/>
      <c r="K40" s="17"/>
    </row>
    <row r="41" spans="1:11" ht="25.5">
      <c r="A41" s="54" t="s">
        <v>191</v>
      </c>
      <c r="B41" s="55" t="s">
        <v>250</v>
      </c>
      <c r="C41" s="56" t="s">
        <v>161</v>
      </c>
      <c r="D41" s="61">
        <v>19127.7</v>
      </c>
      <c r="F41" s="16"/>
      <c r="K41" s="17"/>
    </row>
    <row r="42" spans="1:11" s="143" customFormat="1" ht="33.75" customHeight="1">
      <c r="A42" s="62" t="s">
        <v>206</v>
      </c>
      <c r="B42" s="224" t="s">
        <v>114</v>
      </c>
      <c r="C42" s="225"/>
      <c r="D42" s="74">
        <f>D44+D45</f>
        <v>190</v>
      </c>
      <c r="E42" s="141"/>
      <c r="F42" s="142"/>
      <c r="H42" s="144"/>
      <c r="K42" s="145"/>
    </row>
    <row r="43" spans="1:11" s="127" customFormat="1" ht="14.25">
      <c r="A43" s="130"/>
      <c r="B43" s="131" t="s">
        <v>21</v>
      </c>
      <c r="C43" s="146" t="s">
        <v>5</v>
      </c>
      <c r="D43" s="61">
        <f>D44+D45</f>
        <v>190</v>
      </c>
      <c r="E43" s="85"/>
      <c r="F43" s="119"/>
      <c r="H43" s="147"/>
      <c r="K43" s="128"/>
    </row>
    <row r="44" spans="1:11" s="127" customFormat="1" ht="88.5" customHeight="1">
      <c r="A44" s="115" t="s">
        <v>206</v>
      </c>
      <c r="B44" s="115" t="s">
        <v>278</v>
      </c>
      <c r="C44" s="116" t="s">
        <v>280</v>
      </c>
      <c r="D44" s="61">
        <v>25</v>
      </c>
      <c r="E44" s="85"/>
      <c r="F44" s="119"/>
      <c r="H44" s="147"/>
      <c r="K44" s="128"/>
    </row>
    <row r="45" spans="1:11" s="86" customFormat="1" ht="29.25" customHeight="1">
      <c r="A45" s="115" t="s">
        <v>206</v>
      </c>
      <c r="B45" s="115" t="s">
        <v>203</v>
      </c>
      <c r="C45" s="116" t="s">
        <v>202</v>
      </c>
      <c r="D45" s="61">
        <v>165</v>
      </c>
      <c r="E45" s="84"/>
      <c r="F45" s="119"/>
      <c r="H45" s="87"/>
      <c r="K45" s="97"/>
    </row>
    <row r="46" spans="1:11" s="86" customFormat="1" ht="17.25" customHeight="1">
      <c r="A46" s="50" t="s">
        <v>42</v>
      </c>
      <c r="B46" s="216" t="s">
        <v>118</v>
      </c>
      <c r="C46" s="217"/>
      <c r="D46" s="74">
        <f>SUM(D47+D51)</f>
        <v>151960.99999999997</v>
      </c>
      <c r="E46" s="84">
        <v>409828.4</v>
      </c>
      <c r="F46" s="119"/>
      <c r="H46" s="87"/>
      <c r="K46" s="97">
        <v>584556.018</v>
      </c>
    </row>
    <row r="47" spans="1:11" s="86" customFormat="1" ht="15">
      <c r="A47" s="137"/>
      <c r="B47" s="131" t="s">
        <v>21</v>
      </c>
      <c r="C47" s="132" t="s">
        <v>5</v>
      </c>
      <c r="D47" s="138">
        <f>SUM(D48:D49)</f>
        <v>125.9</v>
      </c>
      <c r="E47" s="84"/>
      <c r="F47" s="119"/>
      <c r="H47" s="87"/>
      <c r="K47" s="97"/>
    </row>
    <row r="48" spans="1:11" s="86" customFormat="1" ht="15">
      <c r="A48" s="137" t="s">
        <v>42</v>
      </c>
      <c r="B48" s="139" t="s">
        <v>164</v>
      </c>
      <c r="C48" s="132" t="s">
        <v>165</v>
      </c>
      <c r="D48" s="138">
        <v>56.4</v>
      </c>
      <c r="E48" s="84"/>
      <c r="F48" s="119"/>
      <c r="H48" s="87"/>
      <c r="K48" s="97"/>
    </row>
    <row r="49" spans="1:11" s="86" customFormat="1" ht="53.25" customHeight="1">
      <c r="A49" s="121" t="s">
        <v>42</v>
      </c>
      <c r="B49" s="121" t="s">
        <v>207</v>
      </c>
      <c r="C49" s="140" t="s">
        <v>208</v>
      </c>
      <c r="D49" s="113">
        <v>69.5</v>
      </c>
      <c r="E49" s="84"/>
      <c r="F49" s="119"/>
      <c r="H49" s="87"/>
      <c r="K49" s="97"/>
    </row>
    <row r="50" spans="1:11" ht="15" hidden="1">
      <c r="A50" s="23" t="s">
        <v>42</v>
      </c>
      <c r="B50" s="33" t="s">
        <v>98</v>
      </c>
      <c r="C50" s="26" t="s">
        <v>52</v>
      </c>
      <c r="D50" s="22">
        <v>0</v>
      </c>
      <c r="K50" s="17"/>
    </row>
    <row r="51" spans="1:11" ht="15">
      <c r="A51" s="78"/>
      <c r="B51" s="79" t="s">
        <v>20</v>
      </c>
      <c r="C51" s="80" t="s">
        <v>19</v>
      </c>
      <c r="D51" s="81">
        <f>SUM(D52+D54+D57+D68+D70+D71+D66)</f>
        <v>151835.09999999998</v>
      </c>
      <c r="E51" s="5"/>
      <c r="K51" s="17"/>
    </row>
    <row r="52" spans="1:11" ht="25.5">
      <c r="A52" s="50" t="s">
        <v>42</v>
      </c>
      <c r="B52" s="51" t="s">
        <v>236</v>
      </c>
      <c r="C52" s="52" t="s">
        <v>16</v>
      </c>
      <c r="D52" s="53">
        <f>SUM(D53:D53)</f>
        <v>87539</v>
      </c>
      <c r="K52" s="17"/>
    </row>
    <row r="53" spans="1:11" ht="25.5">
      <c r="A53" s="54" t="s">
        <v>42</v>
      </c>
      <c r="B53" s="55" t="s">
        <v>237</v>
      </c>
      <c r="C53" s="56" t="s">
        <v>9</v>
      </c>
      <c r="D53" s="57">
        <v>87539</v>
      </c>
      <c r="K53" s="17"/>
    </row>
    <row r="54" spans="1:11" ht="29.25" customHeight="1">
      <c r="A54" s="50" t="s">
        <v>42</v>
      </c>
      <c r="B54" s="51" t="s">
        <v>244</v>
      </c>
      <c r="C54" s="52" t="s">
        <v>17</v>
      </c>
      <c r="D54" s="53">
        <f>SUM(D55:D56)</f>
        <v>50301.9</v>
      </c>
      <c r="K54" s="17"/>
    </row>
    <row r="55" spans="1:11" ht="25.5" hidden="1">
      <c r="A55" s="64" t="s">
        <v>42</v>
      </c>
      <c r="B55" s="59" t="s">
        <v>129</v>
      </c>
      <c r="C55" s="56" t="s">
        <v>128</v>
      </c>
      <c r="D55" s="57"/>
      <c r="K55" s="17"/>
    </row>
    <row r="56" spans="1:11" ht="15">
      <c r="A56" s="54" t="s">
        <v>42</v>
      </c>
      <c r="B56" s="59" t="s">
        <v>246</v>
      </c>
      <c r="C56" s="56" t="s">
        <v>10</v>
      </c>
      <c r="D56" s="57">
        <v>50301.9</v>
      </c>
      <c r="K56" s="17"/>
    </row>
    <row r="57" spans="1:11" ht="25.5">
      <c r="A57" s="62" t="s">
        <v>42</v>
      </c>
      <c r="B57" s="63" t="s">
        <v>241</v>
      </c>
      <c r="C57" s="52" t="s">
        <v>11</v>
      </c>
      <c r="D57" s="53">
        <f>SUM(D58:D65)</f>
        <v>14276.8</v>
      </c>
      <c r="K57" s="17"/>
    </row>
    <row r="58" spans="1:11" ht="38.25" hidden="1">
      <c r="A58" s="42" t="s">
        <v>42</v>
      </c>
      <c r="B58" s="49" t="s">
        <v>95</v>
      </c>
      <c r="C58" s="46" t="s">
        <v>94</v>
      </c>
      <c r="D58" s="48"/>
      <c r="K58" s="17"/>
    </row>
    <row r="59" spans="1:11" ht="25.5">
      <c r="A59" s="64" t="s">
        <v>42</v>
      </c>
      <c r="B59" s="59" t="s">
        <v>239</v>
      </c>
      <c r="C59" s="56" t="s">
        <v>12</v>
      </c>
      <c r="D59" s="57">
        <v>2087</v>
      </c>
      <c r="K59" s="17"/>
    </row>
    <row r="60" spans="1:11" ht="15">
      <c r="A60" s="64" t="s">
        <v>42</v>
      </c>
      <c r="B60" s="59" t="s">
        <v>240</v>
      </c>
      <c r="C60" s="60" t="s">
        <v>190</v>
      </c>
      <c r="D60" s="57">
        <v>4283.7</v>
      </c>
      <c r="K60" s="17"/>
    </row>
    <row r="61" spans="1:11" ht="25.5" hidden="1">
      <c r="A61" s="38" t="s">
        <v>42</v>
      </c>
      <c r="B61" s="43" t="s">
        <v>99</v>
      </c>
      <c r="C61" s="44" t="s">
        <v>13</v>
      </c>
      <c r="D61" s="48"/>
      <c r="K61" s="17"/>
    </row>
    <row r="62" spans="1:11" ht="25.5">
      <c r="A62" s="64" t="s">
        <v>42</v>
      </c>
      <c r="B62" s="59" t="s">
        <v>238</v>
      </c>
      <c r="C62" s="56" t="s">
        <v>14</v>
      </c>
      <c r="D62" s="57">
        <v>7906.1</v>
      </c>
      <c r="K62" s="17"/>
    </row>
    <row r="63" spans="1:11" ht="51" hidden="1">
      <c r="A63" s="38" t="s">
        <v>42</v>
      </c>
      <c r="B63" s="43" t="s">
        <v>55</v>
      </c>
      <c r="C63" s="46" t="s">
        <v>54</v>
      </c>
      <c r="D63" s="48"/>
      <c r="K63" s="17"/>
    </row>
    <row r="64" spans="1:11" ht="51" hidden="1">
      <c r="A64" s="38" t="s">
        <v>42</v>
      </c>
      <c r="B64" s="43" t="s">
        <v>157</v>
      </c>
      <c r="C64" s="44" t="s">
        <v>48</v>
      </c>
      <c r="D64" s="48">
        <v>0</v>
      </c>
      <c r="K64" s="17"/>
    </row>
    <row r="65" spans="1:11" ht="15.75" customHeight="1" hidden="1">
      <c r="A65" s="38" t="s">
        <v>42</v>
      </c>
      <c r="B65" s="45" t="s">
        <v>158</v>
      </c>
      <c r="C65" s="44" t="s">
        <v>15</v>
      </c>
      <c r="D65" s="48"/>
      <c r="K65" s="17"/>
    </row>
    <row r="66" spans="1:11" ht="21" customHeight="1">
      <c r="A66" s="62" t="s">
        <v>42</v>
      </c>
      <c r="B66" s="55" t="s">
        <v>159</v>
      </c>
      <c r="C66" s="52" t="s">
        <v>163</v>
      </c>
      <c r="D66" s="53">
        <f>D67</f>
        <v>396</v>
      </c>
      <c r="K66" s="17"/>
    </row>
    <row r="67" spans="1:11" ht="31.5" customHeight="1">
      <c r="A67" s="54" t="s">
        <v>42</v>
      </c>
      <c r="B67" s="55" t="s">
        <v>160</v>
      </c>
      <c r="C67" s="56" t="s">
        <v>161</v>
      </c>
      <c r="D67" s="57">
        <v>396</v>
      </c>
      <c r="K67" s="17"/>
    </row>
    <row r="68" spans="1:11" ht="27" customHeight="1" hidden="1">
      <c r="A68" s="39" t="s">
        <v>42</v>
      </c>
      <c r="B68" s="40" t="s">
        <v>101</v>
      </c>
      <c r="C68" s="41" t="s">
        <v>53</v>
      </c>
      <c r="D68" s="47">
        <f>SUM(D69:D69)</f>
        <v>0</v>
      </c>
      <c r="K68" s="17"/>
    </row>
    <row r="69" spans="1:11" ht="20.25" customHeight="1" hidden="1">
      <c r="A69" s="38" t="s">
        <v>42</v>
      </c>
      <c r="B69" s="43" t="s">
        <v>100</v>
      </c>
      <c r="C69" s="46" t="s">
        <v>162</v>
      </c>
      <c r="D69" s="48">
        <v>0</v>
      </c>
      <c r="K69" s="17"/>
    </row>
    <row r="70" spans="1:11" ht="28.5">
      <c r="A70" s="50" t="s">
        <v>42</v>
      </c>
      <c r="B70" s="51" t="s">
        <v>248</v>
      </c>
      <c r="C70" s="73" t="s">
        <v>147</v>
      </c>
      <c r="D70" s="74">
        <v>2848.6</v>
      </c>
      <c r="K70" s="17"/>
    </row>
    <row r="71" spans="1:11" ht="27" customHeight="1">
      <c r="A71" s="50" t="s">
        <v>42</v>
      </c>
      <c r="B71" s="51" t="s">
        <v>249</v>
      </c>
      <c r="C71" s="52" t="s">
        <v>47</v>
      </c>
      <c r="D71" s="75">
        <v>-3527.2</v>
      </c>
      <c r="K71" s="17"/>
    </row>
    <row r="72" spans="1:11" s="149" customFormat="1" ht="15" customHeight="1">
      <c r="A72" s="62" t="s">
        <v>43</v>
      </c>
      <c r="B72" s="211" t="s">
        <v>121</v>
      </c>
      <c r="C72" s="212"/>
      <c r="D72" s="74">
        <f>SUM(D73+D78)</f>
        <v>34705.5</v>
      </c>
      <c r="E72" s="148">
        <v>133.8</v>
      </c>
      <c r="F72" s="141"/>
      <c r="H72" s="150"/>
      <c r="K72" s="151">
        <v>259.3</v>
      </c>
    </row>
    <row r="73" spans="1:11" s="149" customFormat="1" ht="18" customHeight="1">
      <c r="A73" s="152"/>
      <c r="B73" s="131" t="s">
        <v>21</v>
      </c>
      <c r="C73" s="146" t="s">
        <v>5</v>
      </c>
      <c r="D73" s="102">
        <f>D75+D77</f>
        <v>59.4</v>
      </c>
      <c r="E73" s="148"/>
      <c r="F73" s="141"/>
      <c r="H73" s="150"/>
      <c r="K73" s="151"/>
    </row>
    <row r="74" spans="1:11" s="149" customFormat="1" ht="67.5" customHeight="1" hidden="1">
      <c r="A74" s="139" t="s">
        <v>43</v>
      </c>
      <c r="B74" s="139" t="s">
        <v>180</v>
      </c>
      <c r="C74" s="140" t="s">
        <v>181</v>
      </c>
      <c r="D74" s="113"/>
      <c r="E74" s="148"/>
      <c r="F74" s="141"/>
      <c r="H74" s="150"/>
      <c r="K74" s="151"/>
    </row>
    <row r="75" spans="1:11" s="149" customFormat="1" ht="38.25">
      <c r="A75" s="139" t="s">
        <v>43</v>
      </c>
      <c r="B75" s="115" t="s">
        <v>203</v>
      </c>
      <c r="C75" s="116" t="s">
        <v>202</v>
      </c>
      <c r="D75" s="113">
        <v>51.9</v>
      </c>
      <c r="E75" s="148"/>
      <c r="F75" s="141"/>
      <c r="H75" s="150"/>
      <c r="K75" s="151"/>
    </row>
    <row r="76" spans="1:11" s="86" customFormat="1" ht="15" hidden="1">
      <c r="A76" s="175" t="s">
        <v>43</v>
      </c>
      <c r="B76" s="177" t="s">
        <v>127</v>
      </c>
      <c r="C76" s="116" t="s">
        <v>126</v>
      </c>
      <c r="D76" s="117"/>
      <c r="E76" s="84"/>
      <c r="F76" s="85"/>
      <c r="H76" s="87"/>
      <c r="K76" s="97"/>
    </row>
    <row r="77" spans="1:11" s="86" customFormat="1" ht="18.75" customHeight="1">
      <c r="A77" s="64" t="s">
        <v>43</v>
      </c>
      <c r="B77" s="59" t="s">
        <v>98</v>
      </c>
      <c r="C77" s="71" t="s">
        <v>167</v>
      </c>
      <c r="D77" s="61">
        <v>7.5</v>
      </c>
      <c r="E77" s="84"/>
      <c r="F77" s="85"/>
      <c r="H77" s="87"/>
      <c r="K77" s="97"/>
    </row>
    <row r="78" spans="1:11" ht="15">
      <c r="A78" s="50"/>
      <c r="B78" s="76" t="s">
        <v>20</v>
      </c>
      <c r="C78" s="77" t="s">
        <v>19</v>
      </c>
      <c r="D78" s="61">
        <f>D79+D86+D89</f>
        <v>34646.1</v>
      </c>
      <c r="K78" s="17"/>
    </row>
    <row r="79" spans="1:11" ht="25.5">
      <c r="A79" s="64" t="s">
        <v>43</v>
      </c>
      <c r="B79" s="51" t="s">
        <v>244</v>
      </c>
      <c r="C79" s="52" t="s">
        <v>17</v>
      </c>
      <c r="D79" s="61">
        <f>SUM(D80:D85)</f>
        <v>25405.100000000002</v>
      </c>
      <c r="K79" s="17"/>
    </row>
    <row r="80" spans="1:11" ht="54.75" customHeight="1">
      <c r="A80" s="64" t="s">
        <v>43</v>
      </c>
      <c r="B80" s="65" t="s">
        <v>259</v>
      </c>
      <c r="C80" s="60" t="s">
        <v>260</v>
      </c>
      <c r="D80" s="61">
        <v>6711.8</v>
      </c>
      <c r="K80" s="17"/>
    </row>
    <row r="81" spans="1:11" ht="39" customHeight="1">
      <c r="A81" s="64" t="s">
        <v>43</v>
      </c>
      <c r="B81" s="65" t="s">
        <v>258</v>
      </c>
      <c r="C81" s="60" t="s">
        <v>247</v>
      </c>
      <c r="D81" s="61">
        <v>1250</v>
      </c>
      <c r="K81" s="17"/>
    </row>
    <row r="82" spans="1:11" ht="31.5" customHeight="1">
      <c r="A82" s="64" t="s">
        <v>43</v>
      </c>
      <c r="B82" s="65" t="s">
        <v>261</v>
      </c>
      <c r="C82" s="60" t="s">
        <v>262</v>
      </c>
      <c r="D82" s="61">
        <v>702.8</v>
      </c>
      <c r="K82" s="17"/>
    </row>
    <row r="83" spans="1:11" ht="24.75" customHeight="1">
      <c r="A83" s="64" t="s">
        <v>43</v>
      </c>
      <c r="B83" s="66" t="s">
        <v>272</v>
      </c>
      <c r="C83" s="60" t="s">
        <v>271</v>
      </c>
      <c r="D83" s="61">
        <v>2360.5</v>
      </c>
      <c r="K83" s="17"/>
    </row>
    <row r="84" spans="1:11" ht="28.5" customHeight="1">
      <c r="A84" s="64" t="s">
        <v>43</v>
      </c>
      <c r="B84" s="65" t="s">
        <v>263</v>
      </c>
      <c r="C84" s="60" t="s">
        <v>264</v>
      </c>
      <c r="D84" s="61">
        <v>10477.2</v>
      </c>
      <c r="K84" s="17"/>
    </row>
    <row r="85" spans="1:11" ht="15">
      <c r="A85" s="67" t="s">
        <v>43</v>
      </c>
      <c r="B85" s="68" t="s">
        <v>246</v>
      </c>
      <c r="C85" s="69" t="s">
        <v>10</v>
      </c>
      <c r="D85" s="61">
        <v>3902.8</v>
      </c>
      <c r="K85" s="17"/>
    </row>
    <row r="86" spans="1:11" ht="25.5">
      <c r="A86" s="62" t="s">
        <v>43</v>
      </c>
      <c r="B86" s="63" t="s">
        <v>241</v>
      </c>
      <c r="C86" s="52" t="s">
        <v>11</v>
      </c>
      <c r="D86" s="61">
        <f>D87+D88</f>
        <v>351.09999999999997</v>
      </c>
      <c r="K86" s="17"/>
    </row>
    <row r="87" spans="1:11" ht="34.5" customHeight="1">
      <c r="A87" s="64" t="s">
        <v>43</v>
      </c>
      <c r="B87" s="59" t="s">
        <v>238</v>
      </c>
      <c r="C87" s="56" t="s">
        <v>14</v>
      </c>
      <c r="D87" s="61">
        <v>340.7</v>
      </c>
      <c r="K87" s="17"/>
    </row>
    <row r="88" spans="1:11" ht="40.5" customHeight="1">
      <c r="A88" s="64" t="s">
        <v>43</v>
      </c>
      <c r="B88" s="59" t="s">
        <v>265</v>
      </c>
      <c r="C88" s="60" t="s">
        <v>266</v>
      </c>
      <c r="D88" s="61">
        <v>10.4</v>
      </c>
      <c r="K88" s="17"/>
    </row>
    <row r="89" spans="1:11" ht="15">
      <c r="A89" s="62" t="s">
        <v>43</v>
      </c>
      <c r="B89" s="55" t="s">
        <v>242</v>
      </c>
      <c r="C89" s="52" t="s">
        <v>163</v>
      </c>
      <c r="D89" s="61">
        <f>D90</f>
        <v>8889.9</v>
      </c>
      <c r="K89" s="17"/>
    </row>
    <row r="90" spans="1:11" ht="25.5">
      <c r="A90" s="54" t="s">
        <v>43</v>
      </c>
      <c r="B90" s="55" t="s">
        <v>243</v>
      </c>
      <c r="C90" s="56" t="s">
        <v>161</v>
      </c>
      <c r="D90" s="61">
        <v>8889.9</v>
      </c>
      <c r="K90" s="17"/>
    </row>
    <row r="91" spans="1:11" ht="15">
      <c r="A91" s="25" t="s">
        <v>195</v>
      </c>
      <c r="B91" s="213" t="s">
        <v>196</v>
      </c>
      <c r="C91" s="214"/>
      <c r="D91" s="24">
        <f>D92</f>
        <v>58.4</v>
      </c>
      <c r="K91" s="17"/>
    </row>
    <row r="92" spans="1:11" ht="15">
      <c r="A92" s="54"/>
      <c r="B92" s="76" t="s">
        <v>20</v>
      </c>
      <c r="C92" s="77" t="s">
        <v>19</v>
      </c>
      <c r="D92" s="61">
        <f>D93</f>
        <v>58.4</v>
      </c>
      <c r="K92" s="17"/>
    </row>
    <row r="93" spans="1:11" ht="25.5">
      <c r="A93" s="64" t="s">
        <v>195</v>
      </c>
      <c r="B93" s="59" t="s">
        <v>238</v>
      </c>
      <c r="C93" s="56" t="s">
        <v>14</v>
      </c>
      <c r="D93" s="61">
        <v>58.4</v>
      </c>
      <c r="K93" s="17"/>
    </row>
    <row r="94" spans="1:11" s="86" customFormat="1" ht="15">
      <c r="A94" s="62" t="s">
        <v>144</v>
      </c>
      <c r="B94" s="215" t="s">
        <v>156</v>
      </c>
      <c r="C94" s="211"/>
      <c r="D94" s="74">
        <f>D95</f>
        <v>6529.2</v>
      </c>
      <c r="E94" s="84"/>
      <c r="F94" s="85"/>
      <c r="H94" s="87"/>
      <c r="K94" s="97">
        <v>6592.494</v>
      </c>
    </row>
    <row r="95" spans="1:11" s="86" customFormat="1" ht="15">
      <c r="A95" s="153"/>
      <c r="B95" s="154" t="s">
        <v>21</v>
      </c>
      <c r="C95" s="155" t="s">
        <v>5</v>
      </c>
      <c r="D95" s="135">
        <f>D96</f>
        <v>6529.2</v>
      </c>
      <c r="E95" s="84"/>
      <c r="F95" s="85"/>
      <c r="H95" s="87"/>
      <c r="K95" s="97"/>
    </row>
    <row r="96" spans="1:11" s="86" customFormat="1" ht="25.5">
      <c r="A96" s="156" t="s">
        <v>144</v>
      </c>
      <c r="B96" s="122" t="s">
        <v>146</v>
      </c>
      <c r="C96" s="157" t="s">
        <v>138</v>
      </c>
      <c r="D96" s="113">
        <f>D97</f>
        <v>6529.2</v>
      </c>
      <c r="E96" s="84"/>
      <c r="F96" s="85"/>
      <c r="H96" s="87"/>
      <c r="K96" s="97"/>
    </row>
    <row r="97" spans="1:11" s="86" customFormat="1" ht="25.5">
      <c r="A97" s="156" t="s">
        <v>144</v>
      </c>
      <c r="B97" s="122" t="s">
        <v>145</v>
      </c>
      <c r="C97" s="157" t="s">
        <v>139</v>
      </c>
      <c r="D97" s="113">
        <f>D98+D99+D100+D101</f>
        <v>6529.2</v>
      </c>
      <c r="E97" s="84"/>
      <c r="F97" s="85"/>
      <c r="H97" s="87"/>
      <c r="K97" s="97"/>
    </row>
    <row r="98" spans="1:11" s="86" customFormat="1" ht="51">
      <c r="A98" s="156" t="s">
        <v>144</v>
      </c>
      <c r="B98" s="158" t="s">
        <v>152</v>
      </c>
      <c r="C98" s="157" t="s">
        <v>140</v>
      </c>
      <c r="D98" s="113">
        <v>3044</v>
      </c>
      <c r="E98" s="84"/>
      <c r="F98" s="159"/>
      <c r="H98" s="87"/>
      <c r="K98" s="97"/>
    </row>
    <row r="99" spans="1:11" s="86" customFormat="1" ht="51">
      <c r="A99" s="156" t="s">
        <v>144</v>
      </c>
      <c r="B99" s="158" t="s">
        <v>153</v>
      </c>
      <c r="C99" s="157" t="s">
        <v>141</v>
      </c>
      <c r="D99" s="113">
        <v>21</v>
      </c>
      <c r="E99" s="84"/>
      <c r="F99" s="159"/>
      <c r="H99" s="87"/>
      <c r="K99" s="97"/>
    </row>
    <row r="100" spans="1:11" s="86" customFormat="1" ht="51">
      <c r="A100" s="156" t="s">
        <v>144</v>
      </c>
      <c r="B100" s="158" t="s">
        <v>154</v>
      </c>
      <c r="C100" s="157" t="s">
        <v>142</v>
      </c>
      <c r="D100" s="113">
        <v>4058.8</v>
      </c>
      <c r="E100" s="84"/>
      <c r="F100" s="159"/>
      <c r="H100" s="87"/>
      <c r="K100" s="97"/>
    </row>
    <row r="101" spans="1:11" s="86" customFormat="1" ht="51">
      <c r="A101" s="160" t="s">
        <v>144</v>
      </c>
      <c r="B101" s="161" t="s">
        <v>155</v>
      </c>
      <c r="C101" s="162" t="s">
        <v>143</v>
      </c>
      <c r="D101" s="163">
        <v>-594.6</v>
      </c>
      <c r="E101" s="84"/>
      <c r="F101" s="159"/>
      <c r="H101" s="87"/>
      <c r="K101" s="97"/>
    </row>
    <row r="102" spans="1:11" s="86" customFormat="1" ht="15" hidden="1">
      <c r="A102" s="164"/>
      <c r="B102" s="165"/>
      <c r="C102" s="166"/>
      <c r="D102" s="133"/>
      <c r="E102" s="84"/>
      <c r="F102" s="85"/>
      <c r="H102" s="87"/>
      <c r="K102" s="97"/>
    </row>
    <row r="103" spans="1:11" s="86" customFormat="1" ht="15">
      <c r="A103" s="50" t="s">
        <v>148</v>
      </c>
      <c r="B103" s="231" t="s">
        <v>149</v>
      </c>
      <c r="C103" s="232"/>
      <c r="D103" s="168">
        <f>D104</f>
        <v>241.3</v>
      </c>
      <c r="E103" s="84"/>
      <c r="F103" s="85"/>
      <c r="H103" s="87"/>
      <c r="K103" s="97">
        <v>284.95</v>
      </c>
    </row>
    <row r="104" spans="1:11" s="86" customFormat="1" ht="15">
      <c r="A104" s="50"/>
      <c r="B104" s="100" t="s">
        <v>21</v>
      </c>
      <c r="C104" s="146" t="s">
        <v>5</v>
      </c>
      <c r="D104" s="168">
        <f>SUM(D105:D106)</f>
        <v>241.3</v>
      </c>
      <c r="E104" s="84"/>
      <c r="F104" s="85"/>
      <c r="H104" s="87"/>
      <c r="K104" s="97"/>
    </row>
    <row r="105" spans="1:11" s="86" customFormat="1" ht="76.5">
      <c r="A105" s="64" t="s">
        <v>148</v>
      </c>
      <c r="B105" s="59" t="s">
        <v>150</v>
      </c>
      <c r="C105" s="71" t="s">
        <v>151</v>
      </c>
      <c r="D105" s="168">
        <v>241.3</v>
      </c>
      <c r="E105" s="84"/>
      <c r="F105" s="85"/>
      <c r="H105" s="87"/>
      <c r="K105" s="97"/>
    </row>
    <row r="106" spans="1:11" s="86" customFormat="1" ht="16.5" customHeight="1" hidden="1">
      <c r="A106" s="64" t="s">
        <v>148</v>
      </c>
      <c r="B106" s="59" t="s">
        <v>182</v>
      </c>
      <c r="C106" s="178" t="s">
        <v>18</v>
      </c>
      <c r="D106" s="167"/>
      <c r="E106" s="84"/>
      <c r="F106" s="85"/>
      <c r="H106" s="87"/>
      <c r="K106" s="97"/>
    </row>
    <row r="107" spans="1:11" s="143" customFormat="1" ht="25.5" customHeight="1">
      <c r="A107" s="62" t="s">
        <v>26</v>
      </c>
      <c r="B107" s="210" t="s">
        <v>119</v>
      </c>
      <c r="C107" s="235"/>
      <c r="D107" s="74">
        <f>SUM(D108)</f>
        <v>995</v>
      </c>
      <c r="E107" s="141">
        <v>495.3</v>
      </c>
      <c r="F107" s="141"/>
      <c r="H107" s="144"/>
      <c r="K107" s="145">
        <v>1034.3</v>
      </c>
    </row>
    <row r="108" spans="1:11" s="143" customFormat="1" ht="14.25">
      <c r="A108" s="99"/>
      <c r="B108" s="100" t="s">
        <v>21</v>
      </c>
      <c r="C108" s="146" t="s">
        <v>5</v>
      </c>
      <c r="D108" s="102">
        <f>SUM(D109:D110)</f>
        <v>995</v>
      </c>
      <c r="E108" s="141"/>
      <c r="F108" s="141"/>
      <c r="H108" s="144"/>
      <c r="K108" s="145"/>
    </row>
    <row r="109" spans="1:11" s="143" customFormat="1" ht="38.25">
      <c r="A109" s="139" t="s">
        <v>26</v>
      </c>
      <c r="B109" s="115" t="s">
        <v>203</v>
      </c>
      <c r="C109" s="116" t="s">
        <v>202</v>
      </c>
      <c r="D109" s="113">
        <v>995</v>
      </c>
      <c r="E109" s="141"/>
      <c r="F109" s="141"/>
      <c r="H109" s="144"/>
      <c r="K109" s="145"/>
    </row>
    <row r="110" spans="1:11" s="143" customFormat="1" ht="24" hidden="1">
      <c r="A110" s="139" t="s">
        <v>26</v>
      </c>
      <c r="B110" s="170" t="s">
        <v>82</v>
      </c>
      <c r="C110" s="112" t="s">
        <v>81</v>
      </c>
      <c r="D110" s="113">
        <v>0</v>
      </c>
      <c r="E110" s="141"/>
      <c r="F110" s="141"/>
      <c r="H110" s="144"/>
      <c r="K110" s="145"/>
    </row>
    <row r="111" spans="1:11" s="149" customFormat="1" ht="18.75" customHeight="1">
      <c r="A111" s="62" t="s">
        <v>22</v>
      </c>
      <c r="B111" s="215" t="s">
        <v>120</v>
      </c>
      <c r="C111" s="211"/>
      <c r="D111" s="74">
        <f>D112+D124</f>
        <v>34663.8</v>
      </c>
      <c r="E111" s="148">
        <v>5225</v>
      </c>
      <c r="F111" s="141"/>
      <c r="H111" s="150"/>
      <c r="K111" s="151">
        <v>8636.5</v>
      </c>
    </row>
    <row r="112" spans="1:11" s="149" customFormat="1" ht="15">
      <c r="A112" s="99"/>
      <c r="B112" s="100" t="s">
        <v>21</v>
      </c>
      <c r="C112" s="146" t="s">
        <v>5</v>
      </c>
      <c r="D112" s="102">
        <f>SUM(D113:D123)</f>
        <v>5303.299999999999</v>
      </c>
      <c r="E112" s="148"/>
      <c r="F112" s="141"/>
      <c r="H112" s="150"/>
      <c r="K112" s="151"/>
    </row>
    <row r="113" spans="1:11" s="149" customFormat="1" ht="28.5" customHeight="1">
      <c r="A113" s="139" t="s">
        <v>22</v>
      </c>
      <c r="B113" s="59" t="s">
        <v>251</v>
      </c>
      <c r="C113" s="169" t="s">
        <v>183</v>
      </c>
      <c r="D113" s="102">
        <v>-5</v>
      </c>
      <c r="E113" s="148"/>
      <c r="F113" s="141"/>
      <c r="H113" s="150"/>
      <c r="K113" s="151"/>
    </row>
    <row r="114" spans="1:11" s="86" customFormat="1" ht="51">
      <c r="A114" s="139" t="s">
        <v>22</v>
      </c>
      <c r="B114" s="170" t="s">
        <v>130</v>
      </c>
      <c r="C114" s="171" t="s">
        <v>136</v>
      </c>
      <c r="D114" s="113">
        <v>1863.8</v>
      </c>
      <c r="E114" s="172">
        <v>817.62</v>
      </c>
      <c r="F114" s="85"/>
      <c r="H114" s="87"/>
      <c r="K114" s="97"/>
    </row>
    <row r="115" spans="1:11" s="86" customFormat="1" ht="54" customHeight="1" hidden="1">
      <c r="A115" s="139" t="s">
        <v>22</v>
      </c>
      <c r="B115" s="170" t="s">
        <v>135</v>
      </c>
      <c r="C115" s="171" t="s">
        <v>137</v>
      </c>
      <c r="D115" s="113">
        <v>0</v>
      </c>
      <c r="E115" s="172">
        <v>1803.04</v>
      </c>
      <c r="F115" s="85"/>
      <c r="H115" s="87"/>
      <c r="K115" s="97"/>
    </row>
    <row r="116" spans="1:11" s="86" customFormat="1" ht="51.75">
      <c r="A116" s="139" t="s">
        <v>22</v>
      </c>
      <c r="B116" s="170" t="s">
        <v>57</v>
      </c>
      <c r="C116" s="173" t="s">
        <v>56</v>
      </c>
      <c r="D116" s="113">
        <v>305.9</v>
      </c>
      <c r="E116" s="172">
        <v>16.63</v>
      </c>
      <c r="F116" s="85"/>
      <c r="H116" s="87"/>
      <c r="K116" s="97"/>
    </row>
    <row r="117" spans="1:11" s="86" customFormat="1" ht="38.25">
      <c r="A117" s="139" t="s">
        <v>22</v>
      </c>
      <c r="B117" s="170" t="s">
        <v>102</v>
      </c>
      <c r="C117" s="174" t="s">
        <v>23</v>
      </c>
      <c r="D117" s="113">
        <v>825.6</v>
      </c>
      <c r="E117" s="172">
        <v>688.41</v>
      </c>
      <c r="F117" s="85"/>
      <c r="H117" s="87"/>
      <c r="K117" s="97"/>
    </row>
    <row r="118" spans="1:11" s="86" customFormat="1" ht="52.5" customHeight="1">
      <c r="A118" s="139" t="s">
        <v>22</v>
      </c>
      <c r="B118" s="170" t="s">
        <v>209</v>
      </c>
      <c r="C118" s="140" t="s">
        <v>210</v>
      </c>
      <c r="D118" s="113">
        <v>1630.9</v>
      </c>
      <c r="E118" s="172"/>
      <c r="F118" s="85"/>
      <c r="H118" s="87"/>
      <c r="K118" s="97"/>
    </row>
    <row r="119" spans="1:11" s="86" customFormat="1" ht="42.75" customHeight="1">
      <c r="A119" s="139" t="s">
        <v>22</v>
      </c>
      <c r="B119" s="170" t="s">
        <v>178</v>
      </c>
      <c r="C119" s="174" t="s">
        <v>179</v>
      </c>
      <c r="D119" s="113">
        <v>142.4</v>
      </c>
      <c r="E119" s="172">
        <v>466.57</v>
      </c>
      <c r="F119" s="85"/>
      <c r="H119" s="87"/>
      <c r="K119" s="97"/>
    </row>
    <row r="120" spans="1:11" s="86" customFormat="1" ht="38.25">
      <c r="A120" s="139" t="s">
        <v>22</v>
      </c>
      <c r="B120" s="170" t="s">
        <v>63</v>
      </c>
      <c r="C120" s="140" t="s">
        <v>62</v>
      </c>
      <c r="D120" s="113">
        <v>258.2</v>
      </c>
      <c r="E120" s="172"/>
      <c r="F120" s="85"/>
      <c r="H120" s="87"/>
      <c r="K120" s="97"/>
    </row>
    <row r="121" spans="1:11" s="86" customFormat="1" ht="51">
      <c r="A121" s="139" t="s">
        <v>22</v>
      </c>
      <c r="B121" s="121" t="s">
        <v>207</v>
      </c>
      <c r="C121" s="140" t="s">
        <v>208</v>
      </c>
      <c r="D121" s="113">
        <v>258.4</v>
      </c>
      <c r="E121" s="172"/>
      <c r="F121" s="85"/>
      <c r="H121" s="87"/>
      <c r="K121" s="97"/>
    </row>
    <row r="122" spans="1:11" s="86" customFormat="1" ht="15">
      <c r="A122" s="139" t="s">
        <v>22</v>
      </c>
      <c r="B122" s="170" t="s">
        <v>98</v>
      </c>
      <c r="C122" s="140" t="s">
        <v>167</v>
      </c>
      <c r="D122" s="113">
        <v>5.8</v>
      </c>
      <c r="E122" s="172">
        <v>1114.68</v>
      </c>
      <c r="F122" s="85"/>
      <c r="H122" s="87"/>
      <c r="K122" s="97"/>
    </row>
    <row r="123" spans="1:11" s="86" customFormat="1" ht="15">
      <c r="A123" s="175" t="s">
        <v>22</v>
      </c>
      <c r="B123" s="165" t="s">
        <v>127</v>
      </c>
      <c r="C123" s="176" t="s">
        <v>126</v>
      </c>
      <c r="D123" s="133">
        <v>17.3</v>
      </c>
      <c r="E123" s="172"/>
      <c r="F123" s="85"/>
      <c r="H123" s="87"/>
      <c r="K123" s="97"/>
    </row>
    <row r="124" spans="1:11" s="86" customFormat="1" ht="15">
      <c r="A124" s="50"/>
      <c r="B124" s="76" t="s">
        <v>20</v>
      </c>
      <c r="C124" s="77" t="s">
        <v>19</v>
      </c>
      <c r="D124" s="61">
        <f>D125+D128+D131</f>
        <v>29360.5</v>
      </c>
      <c r="E124" s="172"/>
      <c r="F124" s="85"/>
      <c r="H124" s="87"/>
      <c r="K124" s="97"/>
    </row>
    <row r="125" spans="1:11" s="86" customFormat="1" ht="30" customHeight="1">
      <c r="A125" s="64" t="s">
        <v>22</v>
      </c>
      <c r="B125" s="63" t="s">
        <v>244</v>
      </c>
      <c r="C125" s="52" t="s">
        <v>17</v>
      </c>
      <c r="D125" s="61">
        <f>D126+D127</f>
        <v>17874</v>
      </c>
      <c r="E125" s="172"/>
      <c r="F125" s="85"/>
      <c r="H125" s="87"/>
      <c r="K125" s="97"/>
    </row>
    <row r="126" spans="1:11" s="86" customFormat="1" ht="63.75" customHeight="1">
      <c r="A126" s="58" t="s">
        <v>22</v>
      </c>
      <c r="B126" s="55" t="s">
        <v>267</v>
      </c>
      <c r="C126" s="60" t="s">
        <v>268</v>
      </c>
      <c r="D126" s="61">
        <v>17528.1</v>
      </c>
      <c r="E126" s="172"/>
      <c r="F126" s="85"/>
      <c r="H126" s="87"/>
      <c r="K126" s="97"/>
    </row>
    <row r="127" spans="1:11" s="86" customFormat="1" ht="52.5" customHeight="1">
      <c r="A127" s="58" t="s">
        <v>22</v>
      </c>
      <c r="B127" s="70" t="s">
        <v>269</v>
      </c>
      <c r="C127" s="60" t="s">
        <v>270</v>
      </c>
      <c r="D127" s="61">
        <v>345.9</v>
      </c>
      <c r="E127" s="172"/>
      <c r="F127" s="85"/>
      <c r="H127" s="87"/>
      <c r="K127" s="97"/>
    </row>
    <row r="128" spans="1:11" s="86" customFormat="1" ht="25.5">
      <c r="A128" s="64" t="s">
        <v>22</v>
      </c>
      <c r="B128" s="63" t="s">
        <v>241</v>
      </c>
      <c r="C128" s="52" t="s">
        <v>11</v>
      </c>
      <c r="D128" s="61">
        <f>D129+D130</f>
        <v>10688.1</v>
      </c>
      <c r="E128" s="172"/>
      <c r="F128" s="85"/>
      <c r="H128" s="87"/>
      <c r="K128" s="97"/>
    </row>
    <row r="129" spans="1:11" s="86" customFormat="1" ht="44.25" customHeight="1">
      <c r="A129" s="64" t="s">
        <v>22</v>
      </c>
      <c r="B129" s="55" t="s">
        <v>273</v>
      </c>
      <c r="C129" s="60" t="s">
        <v>274</v>
      </c>
      <c r="D129" s="61">
        <v>3613</v>
      </c>
      <c r="E129" s="172"/>
      <c r="F129" s="85"/>
      <c r="H129" s="87"/>
      <c r="K129" s="97"/>
    </row>
    <row r="130" spans="1:11" s="86" customFormat="1" ht="26.25" customHeight="1">
      <c r="A130" s="64" t="s">
        <v>22</v>
      </c>
      <c r="B130" s="55" t="s">
        <v>245</v>
      </c>
      <c r="C130" s="56" t="s">
        <v>15</v>
      </c>
      <c r="D130" s="61">
        <v>7075.1</v>
      </c>
      <c r="E130" s="172"/>
      <c r="F130" s="85"/>
      <c r="H130" s="87"/>
      <c r="K130" s="97"/>
    </row>
    <row r="131" spans="1:11" s="86" customFormat="1" ht="18" customHeight="1">
      <c r="A131" s="62" t="s">
        <v>22</v>
      </c>
      <c r="B131" s="55" t="s">
        <v>242</v>
      </c>
      <c r="C131" s="52" t="s">
        <v>163</v>
      </c>
      <c r="D131" s="61">
        <f>D132</f>
        <v>798.4</v>
      </c>
      <c r="E131" s="172"/>
      <c r="F131" s="85"/>
      <c r="H131" s="87"/>
      <c r="K131" s="97"/>
    </row>
    <row r="132" spans="1:11" s="86" customFormat="1" ht="26.25" customHeight="1">
      <c r="A132" s="54" t="s">
        <v>22</v>
      </c>
      <c r="B132" s="55" t="s">
        <v>243</v>
      </c>
      <c r="C132" s="56" t="s">
        <v>161</v>
      </c>
      <c r="D132" s="61">
        <v>798.4</v>
      </c>
      <c r="E132" s="172"/>
      <c r="F132" s="85"/>
      <c r="H132" s="87"/>
      <c r="K132" s="97"/>
    </row>
    <row r="133" spans="1:11" s="143" customFormat="1" ht="25.5" customHeight="1">
      <c r="A133" s="62" t="s">
        <v>27</v>
      </c>
      <c r="B133" s="209" t="s">
        <v>115</v>
      </c>
      <c r="C133" s="210"/>
      <c r="D133" s="74">
        <f>SUM(D135+D141+D147+D152)</f>
        <v>138350.80000000002</v>
      </c>
      <c r="E133" s="141">
        <v>82345.9</v>
      </c>
      <c r="F133" s="179"/>
      <c r="H133" s="144"/>
      <c r="K133" s="145">
        <v>125063.88</v>
      </c>
    </row>
    <row r="134" spans="1:11" s="143" customFormat="1" ht="14.25">
      <c r="A134" s="180"/>
      <c r="B134" s="131" t="s">
        <v>21</v>
      </c>
      <c r="C134" s="181" t="s">
        <v>5</v>
      </c>
      <c r="D134" s="102">
        <f>D135+D141+D147+D152</f>
        <v>138350.80000000002</v>
      </c>
      <c r="E134" s="141"/>
      <c r="F134" s="179"/>
      <c r="H134" s="144"/>
      <c r="K134" s="145"/>
    </row>
    <row r="135" spans="1:11" s="86" customFormat="1" ht="15">
      <c r="A135" s="139" t="s">
        <v>27</v>
      </c>
      <c r="B135" s="170" t="s">
        <v>131</v>
      </c>
      <c r="C135" s="182" t="s">
        <v>32</v>
      </c>
      <c r="D135" s="113">
        <f>D136+D137+D138+D139</f>
        <v>119302.6</v>
      </c>
      <c r="E135" s="84"/>
      <c r="F135" s="85"/>
      <c r="G135" s="183"/>
      <c r="H135" s="87"/>
      <c r="K135" s="97"/>
    </row>
    <row r="136" spans="1:11" s="86" customFormat="1" ht="51">
      <c r="A136" s="139" t="s">
        <v>27</v>
      </c>
      <c r="B136" s="170" t="s">
        <v>87</v>
      </c>
      <c r="C136" s="140" t="s">
        <v>83</v>
      </c>
      <c r="D136" s="113">
        <v>117906</v>
      </c>
      <c r="E136" s="84"/>
      <c r="F136" s="85"/>
      <c r="H136" s="87"/>
      <c r="K136" s="97"/>
    </row>
    <row r="137" spans="1:11" s="86" customFormat="1" ht="66" customHeight="1">
      <c r="A137" s="139" t="s">
        <v>27</v>
      </c>
      <c r="B137" s="170" t="s">
        <v>88</v>
      </c>
      <c r="C137" s="140" t="s">
        <v>84</v>
      </c>
      <c r="D137" s="113">
        <v>636.3</v>
      </c>
      <c r="E137" s="84"/>
      <c r="F137" s="85"/>
      <c r="H137" s="87"/>
      <c r="K137" s="97"/>
    </row>
    <row r="138" spans="1:11" s="86" customFormat="1" ht="25.5">
      <c r="A138" s="139" t="s">
        <v>27</v>
      </c>
      <c r="B138" s="170" t="s">
        <v>89</v>
      </c>
      <c r="C138" s="140" t="s">
        <v>85</v>
      </c>
      <c r="D138" s="184">
        <v>343.1</v>
      </c>
      <c r="E138" s="84"/>
      <c r="F138" s="85"/>
      <c r="H138" s="87"/>
      <c r="K138" s="97"/>
    </row>
    <row r="139" spans="1:11" s="86" customFormat="1" ht="63.75">
      <c r="A139" s="139" t="s">
        <v>27</v>
      </c>
      <c r="B139" s="170" t="s">
        <v>90</v>
      </c>
      <c r="C139" s="140" t="s">
        <v>86</v>
      </c>
      <c r="D139" s="184">
        <v>417.2</v>
      </c>
      <c r="E139" s="84"/>
      <c r="F139" s="85"/>
      <c r="H139" s="87"/>
      <c r="K139" s="97"/>
    </row>
    <row r="140" spans="1:11" s="86" customFormat="1" ht="24" customHeight="1" hidden="1">
      <c r="A140" s="139" t="s">
        <v>27</v>
      </c>
      <c r="B140" s="170" t="s">
        <v>184</v>
      </c>
      <c r="C140" s="140" t="s">
        <v>185</v>
      </c>
      <c r="D140" s="113"/>
      <c r="E140" s="84"/>
      <c r="F140" s="85"/>
      <c r="H140" s="87"/>
      <c r="K140" s="97"/>
    </row>
    <row r="141" spans="1:11" s="86" customFormat="1" ht="15">
      <c r="A141" s="139" t="s">
        <v>27</v>
      </c>
      <c r="B141" s="170" t="s">
        <v>39</v>
      </c>
      <c r="C141" s="182" t="s">
        <v>28</v>
      </c>
      <c r="D141" s="113">
        <f>SUM(D142:D146)</f>
        <v>14342</v>
      </c>
      <c r="E141" s="172">
        <f>E142+E143+E146</f>
        <v>12146.29</v>
      </c>
      <c r="F141" s="85"/>
      <c r="H141" s="87"/>
      <c r="K141" s="97"/>
    </row>
    <row r="142" spans="1:11" s="86" customFormat="1" ht="15">
      <c r="A142" s="139" t="s">
        <v>27</v>
      </c>
      <c r="B142" s="170" t="s">
        <v>103</v>
      </c>
      <c r="C142" s="140" t="s">
        <v>29</v>
      </c>
      <c r="D142" s="113">
        <v>14295.6</v>
      </c>
      <c r="E142" s="185">
        <v>12113.29</v>
      </c>
      <c r="F142" s="85"/>
      <c r="H142" s="87"/>
      <c r="K142" s="97"/>
    </row>
    <row r="143" spans="1:11" s="86" customFormat="1" ht="25.5">
      <c r="A143" s="139" t="s">
        <v>27</v>
      </c>
      <c r="B143" s="170" t="s">
        <v>104</v>
      </c>
      <c r="C143" s="140" t="s">
        <v>59</v>
      </c>
      <c r="D143" s="184">
        <v>0.5</v>
      </c>
      <c r="E143" s="185">
        <v>18.25</v>
      </c>
      <c r="F143" s="85"/>
      <c r="H143" s="87"/>
      <c r="K143" s="97"/>
    </row>
    <row r="144" spans="1:11" s="86" customFormat="1" ht="15">
      <c r="A144" s="139" t="s">
        <v>27</v>
      </c>
      <c r="B144" s="170" t="s">
        <v>68</v>
      </c>
      <c r="C144" s="140" t="s">
        <v>49</v>
      </c>
      <c r="D144" s="113">
        <v>18.6</v>
      </c>
      <c r="E144" s="84"/>
      <c r="F144" s="85"/>
      <c r="H144" s="87"/>
      <c r="K144" s="97"/>
    </row>
    <row r="145" spans="1:11" s="86" customFormat="1" ht="23.25" customHeight="1" hidden="1">
      <c r="A145" s="139" t="s">
        <v>27</v>
      </c>
      <c r="B145" s="170" t="s">
        <v>61</v>
      </c>
      <c r="C145" s="140" t="s">
        <v>60</v>
      </c>
      <c r="D145" s="113"/>
      <c r="E145" s="84"/>
      <c r="F145" s="85"/>
      <c r="H145" s="87"/>
      <c r="K145" s="97"/>
    </row>
    <row r="146" spans="1:11" s="86" customFormat="1" ht="25.5" customHeight="1">
      <c r="A146" s="139" t="s">
        <v>27</v>
      </c>
      <c r="B146" s="170" t="s">
        <v>125</v>
      </c>
      <c r="C146" s="140" t="s">
        <v>124</v>
      </c>
      <c r="D146" s="113">
        <v>27.3</v>
      </c>
      <c r="E146" s="185">
        <v>14.75</v>
      </c>
      <c r="F146" s="85"/>
      <c r="H146" s="87"/>
      <c r="K146" s="97"/>
    </row>
    <row r="147" spans="1:13" s="86" customFormat="1" ht="15">
      <c r="A147" s="139" t="s">
        <v>27</v>
      </c>
      <c r="B147" s="170" t="s">
        <v>40</v>
      </c>
      <c r="C147" s="182" t="s">
        <v>30</v>
      </c>
      <c r="D147" s="113">
        <f>SUM(D148:D148)</f>
        <v>4654.5</v>
      </c>
      <c r="E147" s="84"/>
      <c r="F147" s="85"/>
      <c r="H147" s="87"/>
      <c r="K147" s="97"/>
      <c r="M147" s="136"/>
    </row>
    <row r="148" spans="1:11" s="86" customFormat="1" ht="27" customHeight="1">
      <c r="A148" s="139" t="s">
        <v>27</v>
      </c>
      <c r="B148" s="170" t="s">
        <v>105</v>
      </c>
      <c r="C148" s="182" t="s">
        <v>31</v>
      </c>
      <c r="D148" s="113">
        <v>4654.5</v>
      </c>
      <c r="E148" s="84"/>
      <c r="F148" s="85"/>
      <c r="H148" s="87"/>
      <c r="K148" s="97">
        <v>3549.151</v>
      </c>
    </row>
    <row r="149" spans="1:11" s="86" customFormat="1" ht="21.75" customHeight="1" hidden="1">
      <c r="A149" s="139" t="s">
        <v>27</v>
      </c>
      <c r="B149" s="170" t="s">
        <v>109</v>
      </c>
      <c r="C149" s="140" t="s">
        <v>108</v>
      </c>
      <c r="D149" s="113"/>
      <c r="E149" s="84"/>
      <c r="F149" s="85"/>
      <c r="H149" s="87"/>
      <c r="K149" s="97"/>
    </row>
    <row r="150" spans="1:11" s="86" customFormat="1" ht="34.5" customHeight="1" hidden="1">
      <c r="A150" s="139" t="s">
        <v>27</v>
      </c>
      <c r="B150" s="170" t="s">
        <v>69</v>
      </c>
      <c r="C150" s="140" t="s">
        <v>66</v>
      </c>
      <c r="D150" s="113"/>
      <c r="E150" s="84"/>
      <c r="F150" s="85"/>
      <c r="H150" s="87"/>
      <c r="K150" s="97"/>
    </row>
    <row r="151" spans="1:11" s="86" customFormat="1" ht="24.75" customHeight="1" hidden="1">
      <c r="A151" s="139" t="s">
        <v>27</v>
      </c>
      <c r="B151" s="170" t="s">
        <v>113</v>
      </c>
      <c r="C151" s="140" t="s">
        <v>112</v>
      </c>
      <c r="D151" s="113"/>
      <c r="E151" s="84"/>
      <c r="F151" s="85"/>
      <c r="H151" s="87"/>
      <c r="K151" s="97"/>
    </row>
    <row r="152" spans="1:11" s="86" customFormat="1" ht="15">
      <c r="A152" s="139" t="s">
        <v>27</v>
      </c>
      <c r="B152" s="170" t="s">
        <v>41</v>
      </c>
      <c r="C152" s="182" t="s">
        <v>33</v>
      </c>
      <c r="D152" s="113">
        <f>SUM(D153:D155)</f>
        <v>51.7</v>
      </c>
      <c r="E152" s="84"/>
      <c r="F152" s="85"/>
      <c r="H152" s="87"/>
      <c r="K152" s="97"/>
    </row>
    <row r="153" spans="1:11" s="86" customFormat="1" ht="56.25" customHeight="1">
      <c r="A153" s="139" t="s">
        <v>27</v>
      </c>
      <c r="B153" s="170" t="s">
        <v>211</v>
      </c>
      <c r="C153" s="182" t="s">
        <v>212</v>
      </c>
      <c r="D153" s="113">
        <v>51.7</v>
      </c>
      <c r="E153" s="84"/>
      <c r="F153" s="85"/>
      <c r="H153" s="87"/>
      <c r="K153" s="97"/>
    </row>
    <row r="154" spans="1:11" s="86" customFormat="1" ht="38.25" hidden="1">
      <c r="A154" s="139" t="s">
        <v>27</v>
      </c>
      <c r="B154" s="170" t="s">
        <v>106</v>
      </c>
      <c r="C154" s="182" t="s">
        <v>34</v>
      </c>
      <c r="D154" s="113">
        <v>0</v>
      </c>
      <c r="E154" s="84"/>
      <c r="F154" s="85"/>
      <c r="H154" s="87"/>
      <c r="K154" s="97"/>
    </row>
    <row r="155" spans="1:11" s="86" customFormat="1" ht="25.5" hidden="1">
      <c r="A155" s="175" t="s">
        <v>27</v>
      </c>
      <c r="B155" s="175" t="s">
        <v>97</v>
      </c>
      <c r="C155" s="186" t="s">
        <v>18</v>
      </c>
      <c r="D155" s="117"/>
      <c r="E155" s="84"/>
      <c r="F155" s="85"/>
      <c r="H155" s="87"/>
      <c r="K155" s="97"/>
    </row>
    <row r="156" spans="1:11" s="86" customFormat="1" ht="15">
      <c r="A156" s="96" t="s">
        <v>35</v>
      </c>
      <c r="B156" s="229" t="s">
        <v>93</v>
      </c>
      <c r="C156" s="230"/>
      <c r="D156" s="74">
        <f>SUM(D157)</f>
        <v>477.9</v>
      </c>
      <c r="E156" s="84">
        <v>735.9</v>
      </c>
      <c r="F156" s="85"/>
      <c r="H156" s="87"/>
      <c r="K156" s="97">
        <v>1162.378</v>
      </c>
    </row>
    <row r="157" spans="1:11" s="86" customFormat="1" ht="15">
      <c r="A157" s="130"/>
      <c r="B157" s="131" t="s">
        <v>21</v>
      </c>
      <c r="C157" s="146" t="s">
        <v>5</v>
      </c>
      <c r="D157" s="102">
        <f>SUM(D158:D158)</f>
        <v>477.9</v>
      </c>
      <c r="E157" s="84"/>
      <c r="F157" s="85"/>
      <c r="H157" s="87"/>
      <c r="K157" s="97"/>
    </row>
    <row r="158" spans="1:11" s="86" customFormat="1" ht="38.25">
      <c r="A158" s="175" t="s">
        <v>35</v>
      </c>
      <c r="B158" s="115" t="s">
        <v>203</v>
      </c>
      <c r="C158" s="116" t="s">
        <v>202</v>
      </c>
      <c r="D158" s="117">
        <v>477.9</v>
      </c>
      <c r="E158" s="84"/>
      <c r="F158" s="85"/>
      <c r="H158" s="87"/>
      <c r="K158" s="97"/>
    </row>
    <row r="159" spans="1:11" s="86" customFormat="1" ht="15">
      <c r="A159" s="96" t="s">
        <v>213</v>
      </c>
      <c r="B159" s="238" t="s">
        <v>214</v>
      </c>
      <c r="C159" s="239"/>
      <c r="D159" s="61">
        <f>D160</f>
        <v>21</v>
      </c>
      <c r="E159" s="84"/>
      <c r="F159" s="85"/>
      <c r="H159" s="87"/>
      <c r="K159" s="97"/>
    </row>
    <row r="160" spans="1:11" s="86" customFormat="1" ht="15">
      <c r="A160" s="187"/>
      <c r="B160" s="131" t="s">
        <v>21</v>
      </c>
      <c r="C160" s="188" t="s">
        <v>5</v>
      </c>
      <c r="D160" s="102">
        <f>SUM(D161:D163)</f>
        <v>21</v>
      </c>
      <c r="E160" s="84"/>
      <c r="F160" s="85"/>
      <c r="H160" s="87"/>
      <c r="K160" s="97"/>
    </row>
    <row r="161" spans="1:11" s="86" customFormat="1" ht="65.25" customHeight="1">
      <c r="A161" s="64" t="s">
        <v>213</v>
      </c>
      <c r="B161" s="170" t="s">
        <v>218</v>
      </c>
      <c r="C161" s="182" t="s">
        <v>215</v>
      </c>
      <c r="D161" s="102">
        <v>3.2</v>
      </c>
      <c r="E161" s="84"/>
      <c r="F161" s="85"/>
      <c r="H161" s="87"/>
      <c r="K161" s="97"/>
    </row>
    <row r="162" spans="1:11" s="86" customFormat="1" ht="76.5" customHeight="1">
      <c r="A162" s="64" t="s">
        <v>213</v>
      </c>
      <c r="B162" s="170" t="s">
        <v>217</v>
      </c>
      <c r="C162" s="182" t="s">
        <v>216</v>
      </c>
      <c r="D162" s="102">
        <v>6.5</v>
      </c>
      <c r="E162" s="84"/>
      <c r="F162" s="85"/>
      <c r="H162" s="87"/>
      <c r="K162" s="97"/>
    </row>
    <row r="163" spans="1:11" s="86" customFormat="1" ht="40.5" customHeight="1">
      <c r="A163" s="64" t="s">
        <v>213</v>
      </c>
      <c r="B163" s="175" t="s">
        <v>219</v>
      </c>
      <c r="C163" s="189" t="s">
        <v>220</v>
      </c>
      <c r="D163" s="102">
        <v>11.3</v>
      </c>
      <c r="E163" s="84"/>
      <c r="F163" s="85"/>
      <c r="H163" s="87"/>
      <c r="K163" s="97"/>
    </row>
    <row r="164" spans="1:11" s="86" customFormat="1" ht="15" hidden="1">
      <c r="A164" s="96" t="s">
        <v>186</v>
      </c>
      <c r="B164" s="220" t="s">
        <v>187</v>
      </c>
      <c r="C164" s="221"/>
      <c r="D164" s="74">
        <f>SUM(D165)</f>
        <v>0</v>
      </c>
      <c r="E164" s="84">
        <v>15.5</v>
      </c>
      <c r="F164" s="85"/>
      <c r="H164" s="87"/>
      <c r="K164" s="97"/>
    </row>
    <row r="165" spans="1:11" s="86" customFormat="1" ht="15" hidden="1">
      <c r="A165" s="130"/>
      <c r="B165" s="131" t="s">
        <v>21</v>
      </c>
      <c r="C165" s="188" t="s">
        <v>5</v>
      </c>
      <c r="D165" s="102">
        <f>SUM(D166:D167)</f>
        <v>0</v>
      </c>
      <c r="E165" s="84"/>
      <c r="F165" s="85"/>
      <c r="H165" s="87"/>
      <c r="K165" s="97"/>
    </row>
    <row r="166" spans="1:11" s="86" customFormat="1" ht="25.5" customHeight="1" hidden="1">
      <c r="A166" s="139" t="s">
        <v>36</v>
      </c>
      <c r="B166" s="170" t="s">
        <v>189</v>
      </c>
      <c r="C166" s="182" t="s">
        <v>188</v>
      </c>
      <c r="D166" s="113"/>
      <c r="E166" s="84"/>
      <c r="F166" s="85"/>
      <c r="H166" s="87"/>
      <c r="K166" s="97"/>
    </row>
    <row r="167" spans="1:11" s="86" customFormat="1" ht="25.5" hidden="1">
      <c r="A167" s="175" t="s">
        <v>36</v>
      </c>
      <c r="B167" s="175" t="s">
        <v>97</v>
      </c>
      <c r="C167" s="186" t="s">
        <v>18</v>
      </c>
      <c r="D167" s="117"/>
      <c r="E167" s="84"/>
      <c r="F167" s="85"/>
      <c r="H167" s="87"/>
      <c r="K167" s="97"/>
    </row>
    <row r="168" spans="1:11" s="127" customFormat="1" ht="14.25" hidden="1">
      <c r="A168" s="62" t="s">
        <v>50</v>
      </c>
      <c r="B168" s="236" t="s">
        <v>58</v>
      </c>
      <c r="C168" s="237"/>
      <c r="D168" s="74">
        <f>SUM(D169)</f>
        <v>0</v>
      </c>
      <c r="E168" s="85"/>
      <c r="F168" s="85"/>
      <c r="H168" s="147"/>
      <c r="K168" s="128"/>
    </row>
    <row r="169" spans="1:11" s="127" customFormat="1" ht="14.25" hidden="1">
      <c r="A169" s="130"/>
      <c r="B169" s="131" t="s">
        <v>21</v>
      </c>
      <c r="C169" s="188" t="s">
        <v>5</v>
      </c>
      <c r="D169" s="102">
        <f>SUM(D170:D171)</f>
        <v>0</v>
      </c>
      <c r="E169" s="85"/>
      <c r="F169" s="85"/>
      <c r="H169" s="147"/>
      <c r="K169" s="128"/>
    </row>
    <row r="170" spans="1:11" s="127" customFormat="1" ht="14.25" hidden="1">
      <c r="A170" s="175" t="s">
        <v>50</v>
      </c>
      <c r="B170" s="190" t="s">
        <v>107</v>
      </c>
      <c r="C170" s="174" t="s">
        <v>51</v>
      </c>
      <c r="D170" s="113"/>
      <c r="E170" s="84"/>
      <c r="F170" s="85"/>
      <c r="H170" s="147"/>
      <c r="K170" s="128"/>
    </row>
    <row r="171" spans="1:11" s="127" customFormat="1" ht="38.25" hidden="1">
      <c r="A171" s="175" t="s">
        <v>50</v>
      </c>
      <c r="B171" s="170" t="s">
        <v>96</v>
      </c>
      <c r="C171" s="191" t="s">
        <v>123</v>
      </c>
      <c r="D171" s="133"/>
      <c r="E171" s="84"/>
      <c r="F171" s="85"/>
      <c r="H171" s="147"/>
      <c r="K171" s="128"/>
    </row>
    <row r="172" spans="1:11" s="127" customFormat="1" ht="14.25" hidden="1">
      <c r="A172" s="96" t="s">
        <v>37</v>
      </c>
      <c r="B172" s="220" t="s">
        <v>122</v>
      </c>
      <c r="C172" s="221"/>
      <c r="D172" s="74">
        <f>SUM(D173)</f>
        <v>0</v>
      </c>
      <c r="E172" s="85"/>
      <c r="F172" s="85"/>
      <c r="H172" s="147"/>
      <c r="K172" s="128"/>
    </row>
    <row r="173" spans="1:11" s="127" customFormat="1" ht="14.25" hidden="1">
      <c r="A173" s="130"/>
      <c r="B173" s="131" t="s">
        <v>21</v>
      </c>
      <c r="C173" s="146" t="s">
        <v>5</v>
      </c>
      <c r="D173" s="102">
        <f>SUM(D174)</f>
        <v>0</v>
      </c>
      <c r="E173" s="85"/>
      <c r="F173" s="85"/>
      <c r="H173" s="147"/>
      <c r="K173" s="128"/>
    </row>
    <row r="174" spans="1:11" s="127" customFormat="1" ht="39.75" customHeight="1" hidden="1">
      <c r="A174" s="175" t="s">
        <v>37</v>
      </c>
      <c r="B174" s="177" t="s">
        <v>166</v>
      </c>
      <c r="C174" s="192" t="s">
        <v>168</v>
      </c>
      <c r="D174" s="117"/>
      <c r="E174" s="85"/>
      <c r="F174" s="85"/>
      <c r="H174" s="147"/>
      <c r="K174" s="128"/>
    </row>
    <row r="175" spans="1:11" s="127" customFormat="1" ht="20.25" customHeight="1" hidden="1">
      <c r="A175" s="62" t="s">
        <v>197</v>
      </c>
      <c r="B175" s="211" t="s">
        <v>198</v>
      </c>
      <c r="C175" s="212"/>
      <c r="D175" s="61">
        <f>D176</f>
        <v>0</v>
      </c>
      <c r="E175" s="85"/>
      <c r="F175" s="85"/>
      <c r="H175" s="147"/>
      <c r="K175" s="128"/>
    </row>
    <row r="176" spans="1:11" s="127" customFormat="1" ht="18" customHeight="1" hidden="1">
      <c r="A176" s="54"/>
      <c r="B176" s="193" t="s">
        <v>20</v>
      </c>
      <c r="C176" s="194" t="s">
        <v>19</v>
      </c>
      <c r="D176" s="61">
        <f>D177</f>
        <v>0</v>
      </c>
      <c r="E176" s="85"/>
      <c r="F176" s="85"/>
      <c r="H176" s="147"/>
      <c r="K176" s="128"/>
    </row>
    <row r="177" spans="1:11" s="127" customFormat="1" ht="38.25" customHeight="1" hidden="1">
      <c r="A177" s="195" t="s">
        <v>197</v>
      </c>
      <c r="B177" s="196" t="s">
        <v>200</v>
      </c>
      <c r="C177" s="60" t="s">
        <v>199</v>
      </c>
      <c r="D177" s="61"/>
      <c r="E177" s="85"/>
      <c r="F177" s="85"/>
      <c r="H177" s="147"/>
      <c r="K177" s="128"/>
    </row>
    <row r="178" spans="1:11" s="127" customFormat="1" ht="15.75" customHeight="1">
      <c r="A178" s="50" t="s">
        <v>197</v>
      </c>
      <c r="B178" s="216" t="s">
        <v>198</v>
      </c>
      <c r="C178" s="217"/>
      <c r="D178" s="61">
        <f>D180+D181</f>
        <v>104</v>
      </c>
      <c r="E178" s="85"/>
      <c r="F178" s="85"/>
      <c r="H178" s="147"/>
      <c r="K178" s="128"/>
    </row>
    <row r="179" spans="1:11" s="127" customFormat="1" ht="21.75" customHeight="1">
      <c r="A179" s="50"/>
      <c r="B179" s="131" t="s">
        <v>21</v>
      </c>
      <c r="C179" s="146" t="s">
        <v>5</v>
      </c>
      <c r="D179" s="61">
        <f>D180</f>
        <v>41.7</v>
      </c>
      <c r="E179" s="85"/>
      <c r="F179" s="85"/>
      <c r="H179" s="147"/>
      <c r="K179" s="128"/>
    </row>
    <row r="180" spans="1:11" s="127" customFormat="1" ht="21.75" customHeight="1">
      <c r="A180" s="54" t="s">
        <v>197</v>
      </c>
      <c r="B180" s="175" t="s">
        <v>98</v>
      </c>
      <c r="C180" s="116" t="s">
        <v>167</v>
      </c>
      <c r="D180" s="61">
        <v>41.7</v>
      </c>
      <c r="E180" s="85"/>
      <c r="F180" s="85"/>
      <c r="H180" s="147"/>
      <c r="K180" s="128"/>
    </row>
    <row r="181" spans="1:11" s="127" customFormat="1" ht="21" customHeight="1">
      <c r="A181" s="64"/>
      <c r="B181" s="76" t="s">
        <v>20</v>
      </c>
      <c r="C181" s="77" t="s">
        <v>19</v>
      </c>
      <c r="D181" s="61">
        <f>D182</f>
        <v>62.3</v>
      </c>
      <c r="E181" s="85"/>
      <c r="F181" s="85"/>
      <c r="H181" s="147"/>
      <c r="K181" s="128"/>
    </row>
    <row r="182" spans="1:11" s="127" customFormat="1" ht="22.5" customHeight="1">
      <c r="A182" s="62" t="s">
        <v>197</v>
      </c>
      <c r="B182" s="55" t="s">
        <v>242</v>
      </c>
      <c r="C182" s="52" t="s">
        <v>163</v>
      </c>
      <c r="D182" s="61">
        <f>D183</f>
        <v>62.3</v>
      </c>
      <c r="E182" s="85"/>
      <c r="F182" s="85"/>
      <c r="H182" s="147"/>
      <c r="K182" s="128"/>
    </row>
    <row r="183" spans="1:11" s="127" customFormat="1" ht="30.75" customHeight="1">
      <c r="A183" s="54" t="s">
        <v>197</v>
      </c>
      <c r="B183" s="55" t="s">
        <v>243</v>
      </c>
      <c r="C183" s="56" t="s">
        <v>161</v>
      </c>
      <c r="D183" s="61">
        <v>62.3</v>
      </c>
      <c r="E183" s="85"/>
      <c r="F183" s="85"/>
      <c r="H183" s="147"/>
      <c r="K183" s="128"/>
    </row>
    <row r="184" spans="1:11" s="143" customFormat="1" ht="14.25">
      <c r="A184" s="62" t="s">
        <v>64</v>
      </c>
      <c r="B184" s="224" t="s">
        <v>65</v>
      </c>
      <c r="C184" s="225"/>
      <c r="D184" s="74">
        <f>SUM(D185)</f>
        <v>54.7</v>
      </c>
      <c r="E184" s="141">
        <v>58.5</v>
      </c>
      <c r="F184" s="141"/>
      <c r="H184" s="144"/>
      <c r="K184" s="145">
        <v>78.5</v>
      </c>
    </row>
    <row r="185" spans="1:11" s="127" customFormat="1" ht="14.25">
      <c r="A185" s="130"/>
      <c r="B185" s="131" t="s">
        <v>21</v>
      </c>
      <c r="C185" s="146" t="s">
        <v>5</v>
      </c>
      <c r="D185" s="102">
        <f>SUM(D186:D186)</f>
        <v>54.7</v>
      </c>
      <c r="E185" s="85"/>
      <c r="F185" s="85"/>
      <c r="H185" s="147"/>
      <c r="K185" s="128"/>
    </row>
    <row r="186" spans="1:11" s="86" customFormat="1" ht="38.25">
      <c r="A186" s="121" t="s">
        <v>64</v>
      </c>
      <c r="B186" s="115" t="s">
        <v>203</v>
      </c>
      <c r="C186" s="116" t="s">
        <v>202</v>
      </c>
      <c r="D186" s="113">
        <v>54.7</v>
      </c>
      <c r="E186" s="84"/>
      <c r="F186" s="85"/>
      <c r="H186" s="87"/>
      <c r="K186" s="97"/>
    </row>
    <row r="187" spans="1:11" s="143" customFormat="1" ht="29.25" customHeight="1">
      <c r="A187" s="197" t="s">
        <v>222</v>
      </c>
      <c r="B187" s="207" t="s">
        <v>221</v>
      </c>
      <c r="C187" s="208"/>
      <c r="D187" s="198">
        <f>SUM(D188)</f>
        <v>783.9000000000001</v>
      </c>
      <c r="E187" s="141"/>
      <c r="F187" s="141"/>
      <c r="H187" s="144"/>
      <c r="K187" s="145"/>
    </row>
    <row r="188" spans="1:11" s="127" customFormat="1" ht="14.25">
      <c r="A188" s="199"/>
      <c r="B188" s="152" t="s">
        <v>21</v>
      </c>
      <c r="C188" s="200" t="s">
        <v>5</v>
      </c>
      <c r="D188" s="113">
        <f>SUM(D189:D198)</f>
        <v>783.9000000000001</v>
      </c>
      <c r="E188" s="85"/>
      <c r="F188" s="85"/>
      <c r="H188" s="147"/>
      <c r="K188" s="128"/>
    </row>
    <row r="189" spans="1:11" s="86" customFormat="1" ht="52.5" customHeight="1">
      <c r="A189" s="175" t="s">
        <v>222</v>
      </c>
      <c r="B189" s="175" t="s">
        <v>223</v>
      </c>
      <c r="C189" s="186" t="s">
        <v>224</v>
      </c>
      <c r="D189" s="117">
        <v>3.7</v>
      </c>
      <c r="E189" s="84"/>
      <c r="F189" s="85"/>
      <c r="H189" s="87"/>
      <c r="K189" s="97"/>
    </row>
    <row r="190" spans="1:11" s="86" customFormat="1" ht="69.75" customHeight="1">
      <c r="A190" s="175" t="s">
        <v>222</v>
      </c>
      <c r="B190" s="201" t="s">
        <v>225</v>
      </c>
      <c r="C190" s="186" t="s">
        <v>226</v>
      </c>
      <c r="D190" s="117">
        <v>77.7</v>
      </c>
      <c r="E190" s="84"/>
      <c r="F190" s="85"/>
      <c r="H190" s="87"/>
      <c r="K190" s="97"/>
    </row>
    <row r="191" spans="1:11" s="86" customFormat="1" ht="57" customHeight="1">
      <c r="A191" s="175" t="s">
        <v>222</v>
      </c>
      <c r="B191" s="201" t="s">
        <v>227</v>
      </c>
      <c r="C191" s="186" t="s">
        <v>228</v>
      </c>
      <c r="D191" s="117">
        <v>15.9</v>
      </c>
      <c r="E191" s="84"/>
      <c r="F191" s="85"/>
      <c r="H191" s="87"/>
      <c r="K191" s="97"/>
    </row>
    <row r="192" spans="1:11" s="86" customFormat="1" ht="57" customHeight="1">
      <c r="A192" s="175" t="s">
        <v>222</v>
      </c>
      <c r="B192" s="201" t="s">
        <v>279</v>
      </c>
      <c r="C192" s="186" t="s">
        <v>281</v>
      </c>
      <c r="D192" s="117">
        <v>60</v>
      </c>
      <c r="E192" s="84"/>
      <c r="F192" s="85"/>
      <c r="H192" s="87"/>
      <c r="K192" s="97"/>
    </row>
    <row r="193" spans="1:11" s="86" customFormat="1" ht="57" customHeight="1">
      <c r="A193" s="175" t="s">
        <v>222</v>
      </c>
      <c r="B193" s="201" t="s">
        <v>252</v>
      </c>
      <c r="C193" s="202" t="s">
        <v>254</v>
      </c>
      <c r="D193" s="117">
        <v>156.3</v>
      </c>
      <c r="E193" s="84"/>
      <c r="F193" s="85"/>
      <c r="H193" s="87"/>
      <c r="K193" s="97"/>
    </row>
    <row r="194" spans="1:11" s="86" customFormat="1" ht="57" customHeight="1">
      <c r="A194" s="175" t="s">
        <v>222</v>
      </c>
      <c r="B194" s="201" t="s">
        <v>229</v>
      </c>
      <c r="C194" s="186" t="s">
        <v>230</v>
      </c>
      <c r="D194" s="117">
        <v>1.6</v>
      </c>
      <c r="E194" s="84"/>
      <c r="F194" s="85"/>
      <c r="H194" s="87"/>
      <c r="K194" s="97"/>
    </row>
    <row r="195" spans="1:11" s="86" customFormat="1" ht="57" customHeight="1">
      <c r="A195" s="175" t="s">
        <v>222</v>
      </c>
      <c r="B195" s="201" t="s">
        <v>253</v>
      </c>
      <c r="C195" s="202" t="s">
        <v>255</v>
      </c>
      <c r="D195" s="117">
        <v>156.9</v>
      </c>
      <c r="E195" s="84"/>
      <c r="F195" s="85"/>
      <c r="H195" s="87"/>
      <c r="K195" s="97"/>
    </row>
    <row r="196" spans="1:11" s="86" customFormat="1" ht="78" customHeight="1">
      <c r="A196" s="175" t="s">
        <v>222</v>
      </c>
      <c r="B196" s="201" t="s">
        <v>232</v>
      </c>
      <c r="C196" s="186" t="s">
        <v>231</v>
      </c>
      <c r="D196" s="117">
        <v>14.6</v>
      </c>
      <c r="E196" s="84"/>
      <c r="F196" s="85"/>
      <c r="H196" s="87"/>
      <c r="K196" s="97"/>
    </row>
    <row r="197" spans="1:11" s="86" customFormat="1" ht="56.25" customHeight="1">
      <c r="A197" s="175" t="s">
        <v>222</v>
      </c>
      <c r="B197" s="201" t="s">
        <v>233</v>
      </c>
      <c r="C197" s="186" t="s">
        <v>234</v>
      </c>
      <c r="D197" s="117">
        <v>78.2</v>
      </c>
      <c r="E197" s="84"/>
      <c r="F197" s="85"/>
      <c r="H197" s="87"/>
      <c r="K197" s="97"/>
    </row>
    <row r="198" spans="1:11" s="86" customFormat="1" ht="68.25" customHeight="1">
      <c r="A198" s="175" t="s">
        <v>222</v>
      </c>
      <c r="B198" s="201" t="s">
        <v>219</v>
      </c>
      <c r="C198" s="186" t="s">
        <v>235</v>
      </c>
      <c r="D198" s="117">
        <v>219</v>
      </c>
      <c r="E198" s="84"/>
      <c r="F198" s="85"/>
      <c r="H198" s="87"/>
      <c r="K198" s="97"/>
    </row>
    <row r="199" spans="1:11" s="143" customFormat="1" ht="14.25">
      <c r="A199" s="197" t="s">
        <v>169</v>
      </c>
      <c r="B199" s="207" t="s">
        <v>170</v>
      </c>
      <c r="C199" s="208"/>
      <c r="D199" s="198">
        <f>SUM(D200)</f>
        <v>686.8000000000001</v>
      </c>
      <c r="E199" s="141"/>
      <c r="F199" s="141"/>
      <c r="H199" s="144"/>
      <c r="K199" s="145"/>
    </row>
    <row r="200" spans="1:11" s="127" customFormat="1" ht="14.25">
      <c r="A200" s="199"/>
      <c r="B200" s="152" t="s">
        <v>21</v>
      </c>
      <c r="C200" s="200" t="s">
        <v>5</v>
      </c>
      <c r="D200" s="113">
        <f>SUM(D201:D202)</f>
        <v>686.8000000000001</v>
      </c>
      <c r="E200" s="85"/>
      <c r="F200" s="85"/>
      <c r="H200" s="147"/>
      <c r="K200" s="128"/>
    </row>
    <row r="201" spans="1:11" s="86" customFormat="1" ht="56.25" customHeight="1">
      <c r="A201" s="175" t="s">
        <v>169</v>
      </c>
      <c r="B201" s="175" t="s">
        <v>135</v>
      </c>
      <c r="C201" s="202" t="s">
        <v>137</v>
      </c>
      <c r="D201" s="117">
        <v>570.6</v>
      </c>
      <c r="E201" s="84"/>
      <c r="F201" s="85"/>
      <c r="H201" s="87"/>
      <c r="K201" s="97"/>
    </row>
    <row r="202" spans="1:11" s="86" customFormat="1" ht="42" customHeight="1">
      <c r="A202" s="175" t="s">
        <v>169</v>
      </c>
      <c r="B202" s="64" t="s">
        <v>134</v>
      </c>
      <c r="C202" s="203" t="s">
        <v>171</v>
      </c>
      <c r="D202" s="61">
        <v>116.2</v>
      </c>
      <c r="E202" s="84"/>
      <c r="F202" s="85"/>
      <c r="H202" s="87"/>
      <c r="K202" s="97"/>
    </row>
    <row r="203" spans="1:11" s="86" customFormat="1" ht="14.25" customHeight="1">
      <c r="A203" s="197" t="s">
        <v>172</v>
      </c>
      <c r="B203" s="207" t="s">
        <v>173</v>
      </c>
      <c r="C203" s="208"/>
      <c r="D203" s="198">
        <f>SUM(D204)</f>
        <v>591.4</v>
      </c>
      <c r="E203" s="84"/>
      <c r="F203" s="85"/>
      <c r="H203" s="87"/>
      <c r="K203" s="97"/>
    </row>
    <row r="204" spans="1:11" s="86" customFormat="1" ht="14.25" customHeight="1">
      <c r="A204" s="199"/>
      <c r="B204" s="152" t="s">
        <v>21</v>
      </c>
      <c r="C204" s="200" t="s">
        <v>5</v>
      </c>
      <c r="D204" s="113">
        <f>SUM(D205:D206)</f>
        <v>591.4</v>
      </c>
      <c r="E204" s="84"/>
      <c r="F204" s="85"/>
      <c r="H204" s="87"/>
      <c r="K204" s="97"/>
    </row>
    <row r="205" spans="1:11" s="86" customFormat="1" ht="51.75" customHeight="1">
      <c r="A205" s="175" t="s">
        <v>172</v>
      </c>
      <c r="B205" s="175" t="s">
        <v>135</v>
      </c>
      <c r="C205" s="202" t="s">
        <v>137</v>
      </c>
      <c r="D205" s="117">
        <v>386.2</v>
      </c>
      <c r="E205" s="84"/>
      <c r="F205" s="85"/>
      <c r="H205" s="87"/>
      <c r="K205" s="97"/>
    </row>
    <row r="206" spans="1:11" s="86" customFormat="1" ht="33" customHeight="1">
      <c r="A206" s="175" t="s">
        <v>172</v>
      </c>
      <c r="B206" s="64" t="s">
        <v>134</v>
      </c>
      <c r="C206" s="203" t="s">
        <v>171</v>
      </c>
      <c r="D206" s="61">
        <v>205.2</v>
      </c>
      <c r="E206" s="84"/>
      <c r="F206" s="85"/>
      <c r="H206" s="87"/>
      <c r="K206" s="97"/>
    </row>
    <row r="207" spans="1:11" s="86" customFormat="1" ht="18.75" customHeight="1">
      <c r="A207" s="197" t="s">
        <v>174</v>
      </c>
      <c r="B207" s="207" t="s">
        <v>175</v>
      </c>
      <c r="C207" s="208"/>
      <c r="D207" s="198">
        <f>SUM(D208)</f>
        <v>629.6</v>
      </c>
      <c r="E207" s="84"/>
      <c r="F207" s="85"/>
      <c r="H207" s="87"/>
      <c r="K207" s="97"/>
    </row>
    <row r="208" spans="1:11" s="86" customFormat="1" ht="14.25" customHeight="1">
      <c r="A208" s="199"/>
      <c r="B208" s="152" t="s">
        <v>21</v>
      </c>
      <c r="C208" s="200" t="s">
        <v>5</v>
      </c>
      <c r="D208" s="113">
        <f>SUM(D209:D210)</f>
        <v>629.6</v>
      </c>
      <c r="E208" s="84"/>
      <c r="F208" s="85"/>
      <c r="H208" s="87"/>
      <c r="K208" s="97"/>
    </row>
    <row r="209" spans="1:11" s="86" customFormat="1" ht="29.25" customHeight="1">
      <c r="A209" s="175" t="s">
        <v>174</v>
      </c>
      <c r="B209" s="175" t="s">
        <v>135</v>
      </c>
      <c r="C209" s="202" t="s">
        <v>137</v>
      </c>
      <c r="D209" s="117">
        <v>448.7</v>
      </c>
      <c r="E209" s="84"/>
      <c r="F209" s="85"/>
      <c r="H209" s="87"/>
      <c r="K209" s="97"/>
    </row>
    <row r="210" spans="1:11" s="86" customFormat="1" ht="29.25" customHeight="1">
      <c r="A210" s="175" t="s">
        <v>174</v>
      </c>
      <c r="B210" s="64" t="s">
        <v>134</v>
      </c>
      <c r="C210" s="203" t="s">
        <v>171</v>
      </c>
      <c r="D210" s="61">
        <v>180.9</v>
      </c>
      <c r="E210" s="84"/>
      <c r="F210" s="85"/>
      <c r="H210" s="87"/>
      <c r="K210" s="97"/>
    </row>
    <row r="211" spans="1:11" s="86" customFormat="1" ht="20.25" customHeight="1">
      <c r="A211" s="197" t="s">
        <v>176</v>
      </c>
      <c r="B211" s="207" t="s">
        <v>177</v>
      </c>
      <c r="C211" s="208"/>
      <c r="D211" s="198">
        <f>SUM(D212)</f>
        <v>188.1</v>
      </c>
      <c r="E211" s="84"/>
      <c r="F211" s="85"/>
      <c r="H211" s="87"/>
      <c r="K211" s="97"/>
    </row>
    <row r="212" spans="1:11" s="86" customFormat="1" ht="17.25" customHeight="1">
      <c r="A212" s="199" t="s">
        <v>176</v>
      </c>
      <c r="B212" s="152" t="s">
        <v>21</v>
      </c>
      <c r="C212" s="200" t="s">
        <v>5</v>
      </c>
      <c r="D212" s="113">
        <f>SUM(D213:D214)</f>
        <v>188.1</v>
      </c>
      <c r="E212" s="84"/>
      <c r="F212" s="85"/>
      <c r="H212" s="87"/>
      <c r="K212" s="97"/>
    </row>
    <row r="213" spans="1:13" s="86" customFormat="1" ht="29.25" customHeight="1">
      <c r="A213" s="175" t="s">
        <v>176</v>
      </c>
      <c r="B213" s="175" t="s">
        <v>135</v>
      </c>
      <c r="C213" s="202" t="s">
        <v>137</v>
      </c>
      <c r="D213" s="117">
        <v>175.2</v>
      </c>
      <c r="E213" s="84"/>
      <c r="F213" s="85"/>
      <c r="H213" s="87"/>
      <c r="K213" s="97"/>
      <c r="M213" s="136"/>
    </row>
    <row r="214" spans="1:13" s="86" customFormat="1" ht="29.25" customHeight="1">
      <c r="A214" s="175" t="s">
        <v>176</v>
      </c>
      <c r="B214" s="64" t="s">
        <v>134</v>
      </c>
      <c r="C214" s="203" t="s">
        <v>171</v>
      </c>
      <c r="D214" s="61">
        <v>12.9</v>
      </c>
      <c r="E214" s="84"/>
      <c r="F214" s="85"/>
      <c r="H214" s="87"/>
      <c r="K214" s="97"/>
      <c r="M214" s="136"/>
    </row>
    <row r="215" spans="1:11" s="127" customFormat="1" ht="27" customHeight="1" hidden="1">
      <c r="A215" s="50" t="s">
        <v>38</v>
      </c>
      <c r="B215" s="222" t="s">
        <v>116</v>
      </c>
      <c r="C215" s="223"/>
      <c r="D215" s="74">
        <f>SUM(D216)</f>
        <v>0</v>
      </c>
      <c r="E215" s="85"/>
      <c r="F215" s="85"/>
      <c r="H215" s="147"/>
      <c r="K215" s="128"/>
    </row>
    <row r="216" spans="1:11" s="127" customFormat="1" ht="14.25" hidden="1">
      <c r="A216" s="130"/>
      <c r="B216" s="131" t="s">
        <v>21</v>
      </c>
      <c r="C216" s="146" t="s">
        <v>5</v>
      </c>
      <c r="D216" s="102">
        <f>SUM(D217:D218)</f>
        <v>0</v>
      </c>
      <c r="E216" s="85"/>
      <c r="F216" s="85"/>
      <c r="H216" s="147"/>
      <c r="K216" s="128"/>
    </row>
    <row r="217" spans="1:11" s="127" customFormat="1" ht="51" hidden="1">
      <c r="A217" s="139" t="s">
        <v>38</v>
      </c>
      <c r="B217" s="170" t="s">
        <v>92</v>
      </c>
      <c r="C217" s="182" t="s">
        <v>91</v>
      </c>
      <c r="D217" s="113"/>
      <c r="E217" s="85"/>
      <c r="F217" s="85"/>
      <c r="H217" s="147"/>
      <c r="K217" s="128"/>
    </row>
    <row r="218" spans="1:11" s="127" customFormat="1" ht="25.5" hidden="1">
      <c r="A218" s="175" t="s">
        <v>38</v>
      </c>
      <c r="B218" s="175" t="s">
        <v>97</v>
      </c>
      <c r="C218" s="186" t="s">
        <v>18</v>
      </c>
      <c r="D218" s="117"/>
      <c r="E218" s="85"/>
      <c r="F218" s="85"/>
      <c r="H218" s="147"/>
      <c r="K218" s="128"/>
    </row>
    <row r="219" spans="1:14" s="86" customFormat="1" ht="14.25">
      <c r="A219" s="204"/>
      <c r="B219" s="218" t="s">
        <v>4</v>
      </c>
      <c r="C219" s="219"/>
      <c r="D219" s="74">
        <f>SUM(D13+D18+D27+D46+D72+D94+D103+D107+D111+D133+D156+D184+D211+D207+D203+D199+D172+D30+D91+D175+D164+D187+D159+D42+D178)</f>
        <v>905033.9</v>
      </c>
      <c r="E219" s="84">
        <v>506147.8</v>
      </c>
      <c r="F219" s="85"/>
      <c r="H219" s="147"/>
      <c r="K219" s="205">
        <v>731693.135</v>
      </c>
      <c r="M219" s="136"/>
      <c r="N219" s="206"/>
    </row>
    <row r="220" spans="1:4" ht="13.5" customHeight="1">
      <c r="A220" s="27"/>
      <c r="B220" s="28"/>
      <c r="C220" s="28"/>
      <c r="D220" s="29"/>
    </row>
    <row r="221" spans="1:4" ht="15">
      <c r="A221" s="30"/>
      <c r="B221" s="31"/>
      <c r="C221" s="32"/>
      <c r="D221" s="29"/>
    </row>
    <row r="222" spans="1:4" ht="15">
      <c r="A222" s="9"/>
      <c r="B222" s="31"/>
      <c r="C222" s="9"/>
      <c r="D222" s="15"/>
    </row>
    <row r="223" spans="1:4" ht="15">
      <c r="A223" s="31"/>
      <c r="B223" s="31"/>
      <c r="C223" s="9"/>
      <c r="D223" s="15"/>
    </row>
    <row r="224" spans="1:7" ht="15">
      <c r="A224" s="35"/>
      <c r="B224" s="35"/>
      <c r="C224" s="9"/>
      <c r="D224" s="15"/>
      <c r="G224" s="8"/>
    </row>
    <row r="225" spans="1:7" ht="15">
      <c r="A225" s="35"/>
      <c r="B225" s="35"/>
      <c r="C225" s="3"/>
      <c r="D225" s="15"/>
      <c r="G225" s="8"/>
    </row>
    <row r="226" spans="1:7" ht="15">
      <c r="A226" s="35"/>
      <c r="B226" s="35"/>
      <c r="C226" s="3"/>
      <c r="D226" s="15"/>
      <c r="G226" s="8"/>
    </row>
    <row r="227" spans="1:7" ht="15">
      <c r="A227" s="35"/>
      <c r="B227" s="35"/>
      <c r="C227" s="3"/>
      <c r="D227" s="36"/>
      <c r="G227" s="8"/>
    </row>
    <row r="228" spans="1:7" ht="15">
      <c r="A228" s="35"/>
      <c r="B228" s="35"/>
      <c r="C228" s="3"/>
      <c r="D228" s="15"/>
      <c r="G228" s="8"/>
    </row>
    <row r="229" spans="1:7" ht="15">
      <c r="A229" s="35"/>
      <c r="B229" s="35"/>
      <c r="C229" s="3"/>
      <c r="D229" s="15"/>
      <c r="G229" s="8"/>
    </row>
    <row r="230" spans="1:7" ht="15">
      <c r="A230" s="35"/>
      <c r="B230" s="35"/>
      <c r="C230" s="3"/>
      <c r="D230" s="15"/>
      <c r="G230" s="8"/>
    </row>
    <row r="231" spans="1:7" ht="15">
      <c r="A231" s="35"/>
      <c r="B231" s="35"/>
      <c r="C231" s="3"/>
      <c r="D231" s="15"/>
      <c r="G231" s="8"/>
    </row>
    <row r="232" spans="1:8" ht="14.25">
      <c r="A232" s="35"/>
      <c r="B232" s="35"/>
      <c r="C232" s="3"/>
      <c r="D232" s="15"/>
      <c r="G232" s="8"/>
      <c r="H232" s="11"/>
    </row>
    <row r="233" spans="1:7" ht="15">
      <c r="A233" s="35"/>
      <c r="B233" s="35"/>
      <c r="C233" s="3"/>
      <c r="D233" s="37"/>
      <c r="G233" s="8"/>
    </row>
    <row r="234" spans="1:7" ht="15">
      <c r="A234" s="35"/>
      <c r="B234" s="35"/>
      <c r="C234" s="3"/>
      <c r="D234" s="37"/>
      <c r="G234" s="8"/>
    </row>
    <row r="235" spans="1:7" ht="15">
      <c r="A235" s="35"/>
      <c r="B235" s="35"/>
      <c r="C235" s="3"/>
      <c r="D235" s="37"/>
      <c r="G235" s="8"/>
    </row>
    <row r="236" spans="1:7" ht="15">
      <c r="A236" s="35"/>
      <c r="B236" s="35"/>
      <c r="C236" s="3"/>
      <c r="D236" s="37"/>
      <c r="G236" s="8"/>
    </row>
    <row r="237" spans="1:7" ht="15">
      <c r="A237" s="2"/>
      <c r="D237" s="12"/>
      <c r="G237" s="8"/>
    </row>
    <row r="238" spans="1:8" ht="14.25">
      <c r="A238" s="2"/>
      <c r="D238" s="12"/>
      <c r="G238" s="8"/>
      <c r="H238" s="11"/>
    </row>
    <row r="239" spans="1:7" ht="15">
      <c r="A239" s="2"/>
      <c r="G239" s="8"/>
    </row>
    <row r="240" spans="4:7" ht="15">
      <c r="D240" s="12"/>
      <c r="G240" s="8"/>
    </row>
    <row r="241" spans="4:7" ht="15">
      <c r="D241" s="12"/>
      <c r="G241" s="8"/>
    </row>
    <row r="242" spans="4:7" ht="15">
      <c r="D242" s="12"/>
      <c r="G242" s="8"/>
    </row>
    <row r="243" spans="4:7" ht="15">
      <c r="D243" s="12"/>
      <c r="G243" s="8"/>
    </row>
    <row r="244" spans="4:7" ht="15">
      <c r="D244" s="12"/>
      <c r="G244" s="8"/>
    </row>
    <row r="245" spans="4:7" ht="15">
      <c r="D245" s="12"/>
      <c r="G245" s="8"/>
    </row>
    <row r="246" spans="4:7" ht="15">
      <c r="D246" s="12"/>
      <c r="G246" s="8"/>
    </row>
    <row r="247" spans="4:7" ht="15">
      <c r="D247" s="12"/>
      <c r="G247" s="8"/>
    </row>
    <row r="248" spans="4:7" ht="15">
      <c r="D248" s="12"/>
      <c r="G248" s="8"/>
    </row>
    <row r="249" spans="4:7" ht="15">
      <c r="D249" s="12"/>
      <c r="G249" s="8"/>
    </row>
    <row r="250" spans="4:7" ht="15">
      <c r="D250" s="12"/>
      <c r="G250" s="8"/>
    </row>
    <row r="251" spans="4:7" ht="15">
      <c r="D251" s="12"/>
      <c r="G251" s="8"/>
    </row>
    <row r="252" spans="4:7" ht="15">
      <c r="D252" s="12"/>
      <c r="G252" s="8"/>
    </row>
    <row r="253" spans="4:7" ht="15">
      <c r="D253" s="12"/>
      <c r="G253" s="8"/>
    </row>
    <row r="254" spans="4:7" ht="15">
      <c r="D254" s="12"/>
      <c r="G254" s="8"/>
    </row>
    <row r="255" spans="4:7" ht="15">
      <c r="D255" s="12"/>
      <c r="G255" s="8"/>
    </row>
    <row r="256" spans="4:7" ht="15">
      <c r="D256" s="12"/>
      <c r="G256" s="8"/>
    </row>
    <row r="257" spans="4:7" ht="15">
      <c r="D257" s="12"/>
      <c r="G257" s="8"/>
    </row>
    <row r="258" spans="4:7" ht="15">
      <c r="D258" s="12"/>
      <c r="G258" s="8"/>
    </row>
    <row r="259" spans="4:7" ht="15">
      <c r="D259" s="12"/>
      <c r="G259" s="8"/>
    </row>
    <row r="260" spans="4:7" ht="15">
      <c r="D260" s="12"/>
      <c r="G260" s="8"/>
    </row>
    <row r="261" spans="4:7" ht="15">
      <c r="D261" s="12"/>
      <c r="G261" s="8"/>
    </row>
    <row r="262" spans="4:7" ht="15">
      <c r="D262" s="12"/>
      <c r="G262" s="8"/>
    </row>
    <row r="263" spans="4:7" ht="15">
      <c r="D263" s="12"/>
      <c r="G263" s="8"/>
    </row>
    <row r="264" spans="4:7" ht="15">
      <c r="D264" s="12"/>
      <c r="G264" s="8"/>
    </row>
    <row r="265" spans="4:7" ht="15">
      <c r="D265" s="12"/>
      <c r="G265" s="8"/>
    </row>
    <row r="266" spans="4:7" ht="15">
      <c r="D266" s="12"/>
      <c r="G266" s="8"/>
    </row>
    <row r="267" spans="4:7" ht="15">
      <c r="D267" s="12"/>
      <c r="G267" s="8"/>
    </row>
    <row r="268" spans="4:7" ht="15">
      <c r="D268" s="12"/>
      <c r="G268" s="8"/>
    </row>
    <row r="269" spans="4:7" ht="15">
      <c r="D269" s="12"/>
      <c r="G269" s="8"/>
    </row>
    <row r="270" spans="4:7" ht="15">
      <c r="D270" s="12"/>
      <c r="G270" s="8"/>
    </row>
    <row r="271" spans="4:7" ht="15">
      <c r="D271" s="12"/>
      <c r="G271" s="8"/>
    </row>
    <row r="272" spans="4:7" ht="15">
      <c r="D272" s="13"/>
      <c r="G272" s="8"/>
    </row>
    <row r="273" spans="4:7" ht="15">
      <c r="D273" s="12"/>
      <c r="G273" s="8"/>
    </row>
    <row r="274" spans="4:7" ht="15">
      <c r="D274" s="12"/>
      <c r="G274" s="8"/>
    </row>
    <row r="275" spans="4:7" ht="15">
      <c r="D275" s="12"/>
      <c r="G275" s="8"/>
    </row>
    <row r="276" spans="4:7" ht="15">
      <c r="D276" s="12"/>
      <c r="G276" s="8"/>
    </row>
    <row r="277" spans="4:7" ht="15">
      <c r="D277" s="12"/>
      <c r="G277" s="8"/>
    </row>
    <row r="278" spans="4:7" ht="15">
      <c r="D278" s="12"/>
      <c r="G278" s="8"/>
    </row>
    <row r="279" spans="4:7" ht="15">
      <c r="D279" s="12"/>
      <c r="G279" s="8"/>
    </row>
    <row r="280" spans="4:7" ht="15">
      <c r="D280" s="12"/>
      <c r="G280" s="8"/>
    </row>
    <row r="281" spans="4:7" ht="15">
      <c r="D281" s="12"/>
      <c r="G281" s="8"/>
    </row>
    <row r="282" spans="4:7" ht="15">
      <c r="D282" s="12"/>
      <c r="G282" s="8"/>
    </row>
    <row r="283" spans="4:7" ht="15">
      <c r="D283" s="12"/>
      <c r="G283" s="8"/>
    </row>
    <row r="284" spans="4:7" ht="15">
      <c r="D284" s="12"/>
      <c r="G284" s="8"/>
    </row>
    <row r="285" spans="4:7" ht="15">
      <c r="D285" s="12"/>
      <c r="G285" s="8"/>
    </row>
    <row r="286" spans="4:7" ht="15">
      <c r="D286" s="12"/>
      <c r="G286" s="8"/>
    </row>
    <row r="287" ht="15">
      <c r="G287" s="8"/>
    </row>
    <row r="288" ht="15">
      <c r="G288" s="8"/>
    </row>
    <row r="289" ht="15">
      <c r="G289" s="8"/>
    </row>
    <row r="290" ht="15">
      <c r="G290" s="8"/>
    </row>
    <row r="291" ht="15">
      <c r="G291" s="8"/>
    </row>
    <row r="292" ht="15">
      <c r="G292" s="8"/>
    </row>
    <row r="293" ht="15">
      <c r="G293" s="8"/>
    </row>
    <row r="294" ht="15">
      <c r="G294" s="8"/>
    </row>
    <row r="295" ht="15">
      <c r="G295" s="8"/>
    </row>
  </sheetData>
  <sheetProtection/>
  <mergeCells count="32">
    <mergeCell ref="B159:C159"/>
    <mergeCell ref="B111:C111"/>
    <mergeCell ref="A6:D6"/>
    <mergeCell ref="A7:D7"/>
    <mergeCell ref="B9:B11"/>
    <mergeCell ref="C9:C11"/>
    <mergeCell ref="B13:C13"/>
    <mergeCell ref="B156:C156"/>
    <mergeCell ref="B46:C46"/>
    <mergeCell ref="B103:C103"/>
    <mergeCell ref="B27:C27"/>
    <mergeCell ref="B18:C18"/>
    <mergeCell ref="B219:C219"/>
    <mergeCell ref="B172:C172"/>
    <mergeCell ref="B215:C215"/>
    <mergeCell ref="B184:C184"/>
    <mergeCell ref="B164:C164"/>
    <mergeCell ref="B30:C30"/>
    <mergeCell ref="B42:C42"/>
    <mergeCell ref="B207:C207"/>
    <mergeCell ref="B187:C187"/>
    <mergeCell ref="B211:C211"/>
    <mergeCell ref="B199:C199"/>
    <mergeCell ref="B203:C203"/>
    <mergeCell ref="B133:C133"/>
    <mergeCell ref="B72:C72"/>
    <mergeCell ref="B91:C91"/>
    <mergeCell ref="B94:C94"/>
    <mergeCell ref="B178:C178"/>
    <mergeCell ref="B175:C175"/>
    <mergeCell ref="B107:C107"/>
    <mergeCell ref="B168:C168"/>
  </mergeCells>
  <printOptions/>
  <pageMargins left="1.1811023622047245" right="0.3937007874015748" top="0.7874015748031497" bottom="0.7874015748031497" header="0.1968503937007874" footer="0.196850393700787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Чапыгина Анна Григорьевна</cp:lastModifiedBy>
  <cp:lastPrinted>2020-10-23T06:03:18Z</cp:lastPrinted>
  <dcterms:created xsi:type="dcterms:W3CDTF">1996-10-08T23:32:33Z</dcterms:created>
  <dcterms:modified xsi:type="dcterms:W3CDTF">2020-10-23T06:03:24Z</dcterms:modified>
  <cp:category/>
  <cp:version/>
  <cp:contentType/>
  <cp:contentStatus/>
</cp:coreProperties>
</file>